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firstSheet="1" activeTab="1"/>
  </bookViews>
  <sheets>
    <sheet name="Kangatang" sheetId="18" state="veryHidden" r:id="rId1"/>
    <sheet name="NỘI THẤT KHU D BVTD- P.TCKT" sheetId="14" r:id="rId2"/>
    <sheet name="NỘI THẤT KHU D BVTD- P.KHTH" sheetId="15" r:id="rId3"/>
    <sheet name="NỘI THẤT KHU D BVTD- P.TCCB" sheetId="17" r:id="rId4"/>
    <sheet name="Sheet1" sheetId="13" r:id="rId5"/>
  </sheets>
  <definedNames>
    <definedName name="_xlnm.Print_Area" localSheetId="2">'NỘI THẤT KHU D BVTD- P.KHTH'!$A$2:$K$51</definedName>
    <definedName name="_xlnm.Print_Area" localSheetId="3">'NỘI THẤT KHU D BVTD- P.TCCB'!$A$1:$K$55</definedName>
    <definedName name="_xlnm.Print_Area" localSheetId="1">'NỘI THẤT KHU D BVTD- P.TCKT'!$A$1:$K$28</definedName>
  </definedNames>
  <calcPr calcId="144525"/>
</workbook>
</file>

<file path=xl/calcChain.xml><?xml version="1.0" encoding="utf-8"?>
<calcChain xmlns="http://schemas.openxmlformats.org/spreadsheetml/2006/main">
  <c r="K45" i="15" l="1"/>
  <c r="K26" i="15" l="1"/>
  <c r="H9" i="15"/>
  <c r="A9" i="17" l="1"/>
  <c r="A10" i="17" s="1"/>
  <c r="A11" i="17" s="1"/>
  <c r="A12" i="17" s="1"/>
  <c r="A13" i="17" s="1"/>
  <c r="A14" i="17" s="1"/>
  <c r="A15" i="17" s="1"/>
  <c r="A16" i="17" s="1"/>
  <c r="A18" i="17" s="1"/>
  <c r="A19" i="17" s="1"/>
  <c r="A20" i="17" s="1"/>
  <c r="A21" i="17" s="1"/>
  <c r="A22" i="17" s="1"/>
  <c r="E17" i="17"/>
  <c r="H19" i="17"/>
  <c r="H18" i="17"/>
  <c r="E16" i="17"/>
  <c r="H16" i="17" s="1"/>
  <c r="H22" i="15"/>
  <c r="H21" i="15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9" i="15"/>
  <c r="A10" i="15" s="1"/>
  <c r="A11" i="15" s="1"/>
  <c r="A12" i="15" s="1"/>
  <c r="A13" i="15" s="1"/>
  <c r="A14" i="15" s="1"/>
  <c r="A15" i="15" s="1"/>
  <c r="A16" i="15" s="1"/>
  <c r="A17" i="15" s="1"/>
  <c r="A18" i="15" l="1"/>
  <c r="A23" i="17"/>
  <c r="A24" i="17" s="1"/>
  <c r="A25" i="17" s="1"/>
  <c r="A17" i="17"/>
  <c r="K6" i="14"/>
  <c r="K8" i="14"/>
  <c r="K10" i="14"/>
  <c r="K11" i="14"/>
  <c r="K12" i="14"/>
  <c r="K13" i="14"/>
  <c r="K14" i="14"/>
  <c r="K15" i="14"/>
  <c r="K17" i="14"/>
  <c r="K18" i="14"/>
  <c r="K19" i="14"/>
  <c r="K20" i="14"/>
  <c r="K21" i="14"/>
  <c r="K22" i="14"/>
  <c r="A19" i="15" l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26" i="17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H19" i="15"/>
  <c r="H18" i="15"/>
  <c r="H17" i="15"/>
  <c r="K15" i="15"/>
  <c r="K11" i="15"/>
  <c r="E15" i="17"/>
  <c r="H15" i="17" s="1"/>
  <c r="E7" i="17"/>
  <c r="H7" i="17" s="1"/>
  <c r="E7" i="15"/>
  <c r="H7" i="15" s="1"/>
  <c r="K7" i="15" s="1"/>
  <c r="E7" i="14"/>
  <c r="H7" i="14" s="1"/>
  <c r="K7" i="14" s="1"/>
  <c r="K31" i="15"/>
  <c r="H30" i="15"/>
  <c r="K30" i="15" s="1"/>
  <c r="K48" i="15"/>
  <c r="K47" i="15"/>
  <c r="K46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29" i="15"/>
  <c r="K52" i="17"/>
  <c r="K27" i="15"/>
  <c r="K28" i="15"/>
  <c r="K25" i="15"/>
  <c r="K8" i="15"/>
  <c r="K6" i="15"/>
  <c r="H20" i="17"/>
  <c r="E16" i="14"/>
  <c r="H16" i="14" s="1"/>
  <c r="K16" i="14" s="1"/>
  <c r="K24" i="15"/>
  <c r="K23" i="15"/>
  <c r="K22" i="15"/>
  <c r="K21" i="15"/>
  <c r="K20" i="15"/>
  <c r="K16" i="15"/>
  <c r="K14" i="15"/>
  <c r="K13" i="15"/>
  <c r="K12" i="15"/>
  <c r="K10" i="15"/>
  <c r="K9" i="15"/>
  <c r="H9" i="14"/>
  <c r="K9" i="14" s="1"/>
  <c r="A51" i="17" l="1"/>
  <c r="A52" i="17" s="1"/>
  <c r="A49" i="17"/>
  <c r="A50" i="17" s="1"/>
  <c r="A45" i="15"/>
  <c r="A46" i="15" s="1"/>
  <c r="A47" i="15" s="1"/>
  <c r="A48" i="15" s="1"/>
  <c r="K23" i="14"/>
  <c r="K24" i="14" s="1"/>
  <c r="K25" i="14" s="1"/>
  <c r="K4" i="14"/>
  <c r="K17" i="15"/>
  <c r="K18" i="15" l="1"/>
  <c r="K19" i="15" l="1"/>
</calcChain>
</file>

<file path=xl/sharedStrings.xml><?xml version="1.0" encoding="utf-8"?>
<sst xmlns="http://schemas.openxmlformats.org/spreadsheetml/2006/main" count="367" uniqueCount="141">
  <si>
    <t>STT</t>
  </si>
  <si>
    <t>Hạng mục</t>
  </si>
  <si>
    <t>Kích thước</t>
  </si>
  <si>
    <t>KL</t>
  </si>
  <si>
    <t xml:space="preserve">Đơn giá  </t>
  </si>
  <si>
    <t>Thành tiền</t>
  </si>
  <si>
    <t>D</t>
  </si>
  <si>
    <t>R</t>
  </si>
  <si>
    <t>C</t>
  </si>
  <si>
    <t>Diễn giải</t>
  </si>
  <si>
    <t>Đơn vị</t>
  </si>
  <si>
    <t>bộ</t>
  </si>
  <si>
    <t>m2</t>
  </si>
  <si>
    <t xml:space="preserve">bộ </t>
  </si>
  <si>
    <t xml:space="preserve">Vách kính </t>
  </si>
  <si>
    <t>Gia cố sắt</t>
  </si>
  <si>
    <t xml:space="preserve">Phụ kiện kính </t>
  </si>
  <si>
    <t>Bộ</t>
  </si>
  <si>
    <t xml:space="preserve">gói </t>
  </si>
  <si>
    <t xml:space="preserve">m2 </t>
  </si>
  <si>
    <t xml:space="preserve">- Ghế chân xoay
- Tựa lưới 
- Nệm ngồi </t>
  </si>
  <si>
    <t xml:space="preserve">Tủ hồ sơ cá nhân </t>
  </si>
  <si>
    <t xml:space="preserve">- Ghế chân xoay
- Ghế nệm bọc da công nghiệp </t>
  </si>
  <si>
    <t>cái</t>
  </si>
  <si>
    <t>- Bàn mặt kính cường lực
- Chân mạ inox 
- Ghế chân inox mặt ngồi nhựa</t>
  </si>
  <si>
    <t>Sàn gỗ</t>
  </si>
  <si>
    <t xml:space="preserve">- Sàn nhựa 4.2ly </t>
  </si>
  <si>
    <t>TÀI CHÍNH KẾ TOÁN</t>
  </si>
  <si>
    <t>TỔ CHỨC CÁN BỘ</t>
  </si>
  <si>
    <t xml:space="preserve">- Kính cướng lực 8ly </t>
  </si>
  <si>
    <t>- Khung gỗ dầu 
- Nẹm D40 + bông gòn
- Bọc da công nghiệp</t>
  </si>
  <si>
    <t>md</t>
  </si>
  <si>
    <t>gói</t>
  </si>
  <si>
    <t xml:space="preserve">- Giàn giáo 
- Bao che </t>
  </si>
  <si>
    <t xml:space="preserve">Cung cấp lắp đặt cửa đi bằng nhựa </t>
  </si>
  <si>
    <t xml:space="preserve">Thiết bị thi công </t>
  </si>
  <si>
    <t>Lắp dựng cửa vào khuôn</t>
  </si>
  <si>
    <t xml:space="preserve">Xả sơn cũ </t>
  </si>
  <si>
    <t>Trét bột + sơn nước</t>
  </si>
  <si>
    <t>Trần nhựa 600x600</t>
  </si>
  <si>
    <t>Dây điện chiếu sáng 1.5</t>
  </si>
  <si>
    <t>Dây điện ổ cắm 2.5</t>
  </si>
  <si>
    <t>Dây cáp nguồn 8.0</t>
  </si>
  <si>
    <t>Ống nhựa âm sàn, âm tường</t>
  </si>
  <si>
    <t>cây</t>
  </si>
  <si>
    <t>Tủ điện</t>
  </si>
  <si>
    <t>Cung cấp lắp đặt MCB 2P-63A</t>
  </si>
  <si>
    <t>Cung cấp lắp đặt MCB 2P-32A</t>
  </si>
  <si>
    <t>Cung cấp lắp đặt MCB 2P-20A</t>
  </si>
  <si>
    <t>Cung cấp lắp đặt MCB 2P-16A</t>
  </si>
  <si>
    <t>Cung cấp dèn led âm trần 600x600</t>
  </si>
  <si>
    <t xml:space="preserve">Đế ấm ổ cắm </t>
  </si>
  <si>
    <t>Mặt nạ ổ cắm</t>
  </si>
  <si>
    <t>Cáp UTP CAT6 ( mạng )</t>
  </si>
  <si>
    <t>Cáp UTP CAT6 ( điện thoại )</t>
  </si>
  <si>
    <t>hộp</t>
  </si>
  <si>
    <t xml:space="preserve">- Sủi tường các vị trí sơn cũ </t>
  </si>
  <si>
    <t>"- Trét bộ tường Maxilite 2 lớp 
- Sơn nước 2 lớp Maxilite 2 lớp</t>
  </si>
  <si>
    <t xml:space="preserve">- Khung treo nhôm bướm
- Tấm thả nhựa màu trắng </t>
  </si>
  <si>
    <t>- Dây cáp điện Cadivi hoặc Z43</t>
  </si>
  <si>
    <t>- Dây cáp điện Cadivi hoặc Z44</t>
  </si>
  <si>
    <t>- Dây cáp điện Cadivi hoặc Z45</t>
  </si>
  <si>
    <t xml:space="preserve">- Ống ruột gà </t>
  </si>
  <si>
    <t>- Tủ sắt sơn tĩnh điện</t>
  </si>
  <si>
    <t>MCB 2P-32A</t>
  </si>
  <si>
    <t>MCB 2P-20A</t>
  </si>
  <si>
    <t>MCB 2P-63A</t>
  </si>
  <si>
    <t>MCB 2P-16A</t>
  </si>
  <si>
    <t xml:space="preserve">- MPE </t>
  </si>
  <si>
    <t>- Đế nhựa</t>
  </si>
  <si>
    <t>- Mặt nạ 2-3</t>
  </si>
  <si>
    <t xml:space="preserve">- </t>
  </si>
  <si>
    <t>- CAT6</t>
  </si>
  <si>
    <t>- CAT7</t>
  </si>
  <si>
    <t xml:space="preserve">- Thùng mfc phủ melamin dày 17mm, Ván hậu mfc dày 9mm
- Cánh Mfc phủ melamin dày 17mm, tay nắm vát chéo 45 độ
- Phụ kiện Ivan giảm chấn </t>
  </si>
  <si>
    <t>Kính mặt bàn trưởng phòng</t>
  </si>
  <si>
    <t xml:space="preserve">Kính cường lực 8ly </t>
  </si>
  <si>
    <t xml:space="preserve">Kính mặt bàn và kính ngăn bàn </t>
  </si>
  <si>
    <t>Kính mặt bàn phó phòng</t>
  </si>
  <si>
    <t xml:space="preserve">Kính mặt bàn trưởng phòng </t>
  </si>
  <si>
    <t>Tủ hồ sơ theo tường (T2)</t>
  </si>
  <si>
    <t>Bàn phó phòng+ tủ hồ sơ (B2)</t>
  </si>
  <si>
    <t>Bàn Trưởng phòng (B3)</t>
  </si>
  <si>
    <t>Tủ hồ sơ Trưởng phòng (T3)</t>
  </si>
  <si>
    <t>Kính cường lực 10ly</t>
  </si>
  <si>
    <t>Tủ máy in  (T1)</t>
  </si>
  <si>
    <t>Bàn nhân viên (B1)</t>
  </si>
  <si>
    <t>Kính mặt bàn và kính ngăn bàn</t>
  </si>
  <si>
    <t>Kính mặt bàn và kính ngăn bàn nhân viên</t>
  </si>
  <si>
    <t>Tủ hồ sơ cá nhân nhân viên (B1)</t>
  </si>
  <si>
    <t>Bàn tiếp khách và ghế (B4&amp;G4)</t>
  </si>
  <si>
    <t xml:space="preserve">Kính cường lực 10ly </t>
  </si>
  <si>
    <t>Tủ hồ sơ Trưởng phòng (T1) ( 1 cái )</t>
  </si>
  <si>
    <t>Tủ hồ sơ theo tường (T3) ( 1 cái )</t>
  </si>
  <si>
    <t>Bàn họp (B4)</t>
  </si>
  <si>
    <t>Bàn nhân viên (B1) (13 cái)</t>
  </si>
  <si>
    <t>Bàn tiếp khách (B4 &amp; G4)</t>
  </si>
  <si>
    <t>Kính mặt bàn phó phòng (2 cái)</t>
  </si>
  <si>
    <t>Tủ hồ sơ theo tường (T1) (2 cái )</t>
  </si>
  <si>
    <t>Tủ máy in (K1) ( 1 cái )</t>
  </si>
  <si>
    <t>Cạnh T1 sau lưng phó phòng</t>
  </si>
  <si>
    <t xml:space="preserve">Tủ hồ sơ theo tường (T2) ( 1 cái ) </t>
  </si>
  <si>
    <t>Ghế salon tiếp khách (G6+G5 + bàn kính)</t>
  </si>
  <si>
    <t>PHÒNG KẾ HOẠCH TỔNG HỢP</t>
  </si>
  <si>
    <t>- Sắt Hòa Phát 50x100 cấy sắt vào tường
- Sơn tĩnh điện màu trắng
- Cấy sắt bằng keo ramset</t>
  </si>
  <si>
    <t>- Kính cường lực - Kính Trung Việt 10ly 
- Cửa đi có khoan lỗ kính theo tay nắm , nẹp……</t>
  </si>
  <si>
    <t xml:space="preserve">- Nẹp Uinox 304
- Phụ kiện cửa : Austdoor
- Tay nắm - nẹp inox </t>
  </si>
  <si>
    <t>Kính cường lực 8ly - Kính Trung Việt</t>
  </si>
  <si>
    <t xml:space="preserve">- Ghế chân xoay
- Ghế nệm bọc da công nghiệp 
</t>
  </si>
  <si>
    <t xml:space="preserve">Hình ảnh </t>
  </si>
  <si>
    <t>Hình ảnh</t>
  </si>
  <si>
    <t>Ghế phó phòng (G2) 
- GX303</t>
  </si>
  <si>
    <t>Ghế trưởng phòng (G3) 
- GX2314-N(S3)</t>
  </si>
  <si>
    <t>Ghế nhân viên (G1) 
- GX-119</t>
  </si>
  <si>
    <t>'Kính cường lực 8ly - Kính Trung Việt</t>
  </si>
  <si>
    <t xml:space="preserve">- Kính cường lực 8ly - Kính Trung Việt </t>
  </si>
  <si>
    <t xml:space="preserve">- Mặt bàn mfc 25ly phủ melamin An Cường dày 17mm, MS : 106MM
- Viền cạnh màu xanh biển 
- Chân sắt sơn tĩnh điện </t>
  </si>
  <si>
    <t>- Ghế chân xoay
- Ghế nệm bọc da công nghiệp 
- Ghế màu đen</t>
  </si>
  <si>
    <t>- Kính cường lực 8ly - Kính Trung Việt</t>
  </si>
  <si>
    <t>- Thùng mfc phủ melamin An Cường dày 17mm, Ván hậu mdf chống ẩm An Cường dày 9mm MS : 106MM
- Viền cạnh màu xanh biển 
- Sử dựng ốc cam để liên kết 
- Mặt hậu âm dương đẹp ko lộ vít
- Cánh mfc phủ melamin An Cường dày 17mm, tay nắm vát chéo noline 45 độ, MS : 106MM
- Phụ kiện Haffle giảm chấn .</t>
  </si>
  <si>
    <t>- Mặt bàn mfc 25ly phủ melamin An Cường dày 17mm, MS : 106MM
- Viền cạnh màu xanh biển 
- Sử dựng ốc cam để liên kết 
- Mặt hậu âm dương đẹp ko lộ vít
- Chân và Cánh mfc phủ melamin An Cường dày 17mm, tay nắm vát chéo noline 45 độ, MS : 106MM
- Phụ kiện Haffle giảm chấn .</t>
  </si>
  <si>
    <t>- Thùng mfc phủ melamin An Cường dày 17mm, Ván hậu mdf chống ẩm An Cường dày 9mm MS : 106MM
- Viền cạnh màu xanh biển 
- Sử dựng ốc cam để liên kết 
- Mặt hậu âm dương đẹp ko lộ vít
- Cánh Mfc phủ melamin An Cường dày 17mm, tay nắm vát chéo noline 45 độ, MS : 106MM
- Phụ kiện Haffle giảm chấn .</t>
  </si>
  <si>
    <t>Tủ hồ sơ theo tường (T1) ( 5 cái )</t>
  </si>
  <si>
    <t>Tủ hồ sơ theo tường (T2) (6 cái )</t>
  </si>
  <si>
    <t>Tủ hồ sơ theo tường (T4) (1 cái )</t>
  </si>
  <si>
    <t>Tủ hồ sơ theo tường (T5) (2 cái )</t>
  </si>
  <si>
    <t>Kệ ngang (T2A) (2 cái )</t>
  </si>
  <si>
    <t>Tủ lavabo (L1) ( 1 cái )</t>
  </si>
  <si>
    <t>- Ván nhựa 17ly phủ phim HPL dày 17mm, MS : 106MM
- Viền cạnh màu xanh biển 
- Sử dựng ốc cam để liên kết 
- Mặt hậu âm dương đẹp ko lộ vít
- Chân và Cánh mfc phủ melamin An Cường dày 17mm, tay nắm vát chéo noline 45 độ, MS : 106MM
- Phụ kiện Haffle giảm chấn .</t>
  </si>
  <si>
    <t>Bàn họp B5 1 cái</t>
  </si>
  <si>
    <t>- Chân bàn sắt hộp sơn tĩnh điện
- Liên kết bắng bộ liên kết ngàm + hàn cố định
- Mặt bàn mfc A cường 25 ly</t>
  </si>
  <si>
    <t>m</t>
  </si>
  <si>
    <t>- Ống nhựa cứng phi 25</t>
  </si>
  <si>
    <t>Cung cấp lắp đặt công tắc đèn chiếu sáng</t>
  </si>
  <si>
    <t>Cái</t>
  </si>
  <si>
    <t>Cung cấp lắp đặt đế âm tường + mặt nạ</t>
  </si>
  <si>
    <t>Ống ruột gà phi 25</t>
  </si>
  <si>
    <t xml:space="preserve"> Tủ pantry (T6) ( 1 cái ) bao gồm mặt đá </t>
  </si>
  <si>
    <t>Tổng giá trị sau thuế</t>
  </si>
  <si>
    <t>VAT 8%</t>
  </si>
  <si>
    <t>Tổng giá trị trước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</si>
</sst>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VNI-Times"/>
    </font>
    <font>
      <sz val="10"/>
      <name val="Times New Roman"/>
      <family val="1"/>
    </font>
    <font>
      <sz val="13"/>
      <name val="VNI-Times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</font>
    <font>
      <i/>
      <sz val="10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scheme val="minor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163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7" fillId="0" borderId="0"/>
  </cellStyleXfs>
  <cellXfs count="178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right"/>
    </xf>
    <xf numFmtId="43" fontId="18" fillId="0" borderId="0" xfId="1" applyFont="1"/>
    <xf numFmtId="164" fontId="18" fillId="0" borderId="0" xfId="1" applyNumberFormat="1" applyFont="1"/>
    <xf numFmtId="164" fontId="2" fillId="0" borderId="0" xfId="1" applyNumberFormat="1" applyFont="1"/>
    <xf numFmtId="0" fontId="3" fillId="0" borderId="0" xfId="0" applyFont="1"/>
    <xf numFmtId="164" fontId="16" fillId="0" borderId="0" xfId="1" applyNumberFormat="1" applyFont="1"/>
    <xf numFmtId="0" fontId="19" fillId="0" borderId="0" xfId="0" applyFont="1"/>
    <xf numFmtId="164" fontId="4" fillId="0" borderId="0" xfId="1" applyNumberFormat="1" applyFont="1"/>
    <xf numFmtId="164" fontId="20" fillId="0" borderId="0" xfId="1" applyNumberFormat="1" applyFont="1"/>
    <xf numFmtId="0" fontId="20" fillId="0" borderId="0" xfId="0" applyFont="1"/>
    <xf numFmtId="0" fontId="8" fillId="0" borderId="0" xfId="0" applyFont="1"/>
    <xf numFmtId="0" fontId="21" fillId="0" borderId="0" xfId="0" applyFont="1" applyAlignment="1">
      <alignment wrapText="1"/>
    </xf>
    <xf numFmtId="164" fontId="10" fillId="0" borderId="0" xfId="1" applyNumberFormat="1" applyFont="1" applyBorder="1" applyAlignment="1">
      <alignment wrapText="1"/>
    </xf>
    <xf numFmtId="0" fontId="21" fillId="0" borderId="0" xfId="0" applyFont="1" applyAlignment="1">
      <alignment horizontal="right"/>
    </xf>
    <xf numFmtId="164" fontId="21" fillId="0" borderId="0" xfId="1" applyNumberFormat="1" applyFont="1" applyBorder="1"/>
    <xf numFmtId="164" fontId="4" fillId="2" borderId="0" xfId="1" applyNumberFormat="1" applyFont="1" applyFill="1" applyAlignment="1"/>
    <xf numFmtId="0" fontId="10" fillId="2" borderId="0" xfId="0" applyFont="1" applyFill="1"/>
    <xf numFmtId="0" fontId="21" fillId="0" borderId="0" xfId="0" applyFont="1"/>
    <xf numFmtId="0" fontId="23" fillId="0" borderId="0" xfId="0" applyFont="1"/>
    <xf numFmtId="0" fontId="22" fillId="0" borderId="0" xfId="0" applyFont="1"/>
    <xf numFmtId="43" fontId="8" fillId="0" borderId="0" xfId="1" applyFont="1" applyBorder="1" applyAlignment="1">
      <alignment horizontal="center"/>
    </xf>
    <xf numFmtId="164" fontId="22" fillId="0" borderId="0" xfId="1" applyNumberFormat="1" applyFont="1" applyBorder="1"/>
    <xf numFmtId="43" fontId="11" fillId="0" borderId="0" xfId="1" applyFont="1" applyBorder="1" applyAlignment="1"/>
    <xf numFmtId="164" fontId="20" fillId="0" borderId="0" xfId="1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43" fontId="20" fillId="0" borderId="0" xfId="1" applyFont="1"/>
    <xf numFmtId="0" fontId="24" fillId="0" borderId="0" xfId="0" applyFont="1" applyAlignment="1">
      <alignment horizontal="left"/>
    </xf>
    <xf numFmtId="43" fontId="21" fillId="0" borderId="0" xfId="1" applyFont="1" applyBorder="1" applyAlignment="1">
      <alignment horizontal="right"/>
    </xf>
    <xf numFmtId="43" fontId="20" fillId="0" borderId="0" xfId="1" applyFont="1" applyAlignment="1">
      <alignment horizontal="right"/>
    </xf>
    <xf numFmtId="43" fontId="18" fillId="0" borderId="0" xfId="1" applyFont="1" applyAlignment="1">
      <alignment horizontal="right"/>
    </xf>
    <xf numFmtId="0" fontId="6" fillId="0" borderId="0" xfId="0" applyFont="1"/>
    <xf numFmtId="43" fontId="11" fillId="0" borderId="0" xfId="1" applyFont="1" applyBorder="1" applyAlignment="1">
      <alignment horizontal="center"/>
    </xf>
    <xf numFmtId="0" fontId="6" fillId="0" borderId="1" xfId="0" quotePrefix="1" applyFont="1" applyBorder="1" applyAlignment="1">
      <alignment vertical="center" wrapText="1"/>
    </xf>
    <xf numFmtId="164" fontId="6" fillId="0" borderId="0" xfId="1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wrapText="1"/>
    </xf>
    <xf numFmtId="2" fontId="6" fillId="2" borderId="1" xfId="6" applyNumberFormat="1" applyFont="1" applyFill="1" applyBorder="1" applyAlignment="1">
      <alignment horizontal="right" wrapText="1"/>
    </xf>
    <xf numFmtId="43" fontId="6" fillId="2" borderId="1" xfId="1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right" shrinkToFit="1"/>
    </xf>
    <xf numFmtId="164" fontId="6" fillId="0" borderId="1" xfId="0" applyNumberFormat="1" applyFont="1" applyBorder="1" applyAlignment="1">
      <alignment horizontal="right"/>
    </xf>
    <xf numFmtId="43" fontId="6" fillId="0" borderId="0" xfId="1" applyFont="1" applyAlignment="1">
      <alignment vertical="center"/>
    </xf>
    <xf numFmtId="164" fontId="4" fillId="0" borderId="0" xfId="1" applyNumberFormat="1" applyFont="1" applyFill="1" applyAlignment="1"/>
    <xf numFmtId="0" fontId="13" fillId="0" borderId="1" xfId="0" applyFont="1" applyBorder="1" applyAlignment="1">
      <alignment horizontal="right" wrapText="1"/>
    </xf>
    <xf numFmtId="43" fontId="6" fillId="0" borderId="0" xfId="1" applyFont="1" applyBorder="1" applyAlignment="1">
      <alignment vertical="center"/>
    </xf>
    <xf numFmtId="164" fontId="25" fillId="0" borderId="0" xfId="1" applyNumberFormat="1" applyFont="1"/>
    <xf numFmtId="0" fontId="25" fillId="0" borderId="0" xfId="0" applyFont="1"/>
    <xf numFmtId="0" fontId="27" fillId="0" borderId="0" xfId="0" applyFont="1"/>
    <xf numFmtId="164" fontId="25" fillId="0" borderId="0" xfId="1" applyNumberFormat="1" applyFont="1" applyAlignment="1"/>
    <xf numFmtId="43" fontId="28" fillId="0" borderId="0" xfId="1" applyFont="1" applyBorder="1" applyAlignment="1"/>
    <xf numFmtId="43" fontId="28" fillId="0" borderId="0" xfId="1" applyFont="1" applyBorder="1" applyAlignment="1">
      <alignment horizontal="center"/>
    </xf>
    <xf numFmtId="164" fontId="25" fillId="0" borderId="0" xfId="1" applyNumberFormat="1" applyFont="1" applyBorder="1"/>
    <xf numFmtId="0" fontId="2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164" fontId="30" fillId="0" borderId="0" xfId="1" applyNumberFormat="1" applyFont="1"/>
    <xf numFmtId="43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43" fontId="30" fillId="0" borderId="0" xfId="1" applyFont="1"/>
    <xf numFmtId="164" fontId="29" fillId="0" borderId="0" xfId="1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6" fillId="0" borderId="0" xfId="1" applyNumberFormat="1" applyFont="1" applyAlignment="1"/>
    <xf numFmtId="43" fontId="6" fillId="0" borderId="0" xfId="0" applyNumberFormat="1" applyFont="1"/>
    <xf numFmtId="43" fontId="6" fillId="0" borderId="0" xfId="1" applyFont="1" applyAlignment="1"/>
    <xf numFmtId="3" fontId="34" fillId="0" borderId="1" xfId="0" applyNumberFormat="1" applyFont="1" applyBorder="1" applyAlignment="1">
      <alignment horizontal="right" shrinkToFit="1"/>
    </xf>
    <xf numFmtId="164" fontId="34" fillId="0" borderId="1" xfId="0" applyNumberFormat="1" applyFont="1" applyBorder="1" applyAlignment="1">
      <alignment horizontal="right"/>
    </xf>
    <xf numFmtId="164" fontId="34" fillId="0" borderId="0" xfId="1" applyNumberFormat="1" applyFont="1" applyAlignment="1">
      <alignment vertical="center"/>
    </xf>
    <xf numFmtId="43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41" fontId="6" fillId="2" borderId="1" xfId="1" applyNumberFormat="1" applyFont="1" applyFill="1" applyBorder="1" applyAlignment="1">
      <alignment horizontal="right" wrapText="1"/>
    </xf>
    <xf numFmtId="37" fontId="6" fillId="2" borderId="1" xfId="1" applyNumberFormat="1" applyFont="1" applyFill="1" applyBorder="1" applyAlignment="1">
      <alignment horizontal="right" wrapText="1"/>
    </xf>
    <xf numFmtId="43" fontId="11" fillId="0" borderId="0" xfId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Fill="1"/>
    <xf numFmtId="0" fontId="3" fillId="0" borderId="0" xfId="0" applyFont="1" applyFill="1"/>
    <xf numFmtId="164" fontId="32" fillId="0" borderId="0" xfId="1" applyNumberFormat="1" applyFont="1" applyFill="1" applyAlignment="1"/>
    <xf numFmtId="0" fontId="32" fillId="0" borderId="0" xfId="0" applyFont="1" applyFill="1"/>
    <xf numFmtId="0" fontId="33" fillId="0" borderId="0" xfId="0" applyFont="1" applyFill="1"/>
    <xf numFmtId="0" fontId="11" fillId="0" borderId="1" xfId="0" applyFont="1" applyFill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/>
    </xf>
    <xf numFmtId="0" fontId="25" fillId="0" borderId="1" xfId="0" quotePrefix="1" applyFont="1" applyBorder="1" applyAlignment="1">
      <alignment vertical="center" wrapText="1"/>
    </xf>
    <xf numFmtId="2" fontId="25" fillId="2" borderId="1" xfId="6" applyNumberFormat="1" applyFont="1" applyFill="1" applyBorder="1" applyAlignment="1">
      <alignment horizontal="right" wrapText="1"/>
    </xf>
    <xf numFmtId="43" fontId="25" fillId="2" borderId="1" xfId="1" applyFont="1" applyFill="1" applyBorder="1" applyAlignment="1">
      <alignment horizontal="right" wrapText="1"/>
    </xf>
    <xf numFmtId="1" fontId="25" fillId="2" borderId="1" xfId="6" applyNumberFormat="1" applyFont="1" applyFill="1" applyBorder="1" applyAlignment="1">
      <alignment horizontal="right" wrapText="1"/>
    </xf>
    <xf numFmtId="3" fontId="25" fillId="0" borderId="1" xfId="0" applyNumberFormat="1" applyFont="1" applyBorder="1" applyAlignment="1">
      <alignment horizontal="right" shrinkToFit="1"/>
    </xf>
    <xf numFmtId="0" fontId="3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3" fontId="25" fillId="0" borderId="5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0" xfId="0" applyFont="1"/>
    <xf numFmtId="164" fontId="36" fillId="0" borderId="0" xfId="1" applyNumberFormat="1" applyFont="1"/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26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wrapText="1"/>
    </xf>
    <xf numFmtId="0" fontId="25" fillId="0" borderId="5" xfId="0" quotePrefix="1" applyFont="1" applyBorder="1" applyAlignment="1">
      <alignment vertical="center" wrapText="1"/>
    </xf>
    <xf numFmtId="2" fontId="25" fillId="2" borderId="5" xfId="6" applyNumberFormat="1" applyFont="1" applyFill="1" applyBorder="1" applyAlignment="1">
      <alignment horizontal="right" wrapText="1"/>
    </xf>
    <xf numFmtId="43" fontId="25" fillId="2" borderId="5" xfId="1" applyFont="1" applyFill="1" applyBorder="1" applyAlignment="1">
      <alignment horizontal="right" wrapText="1"/>
    </xf>
    <xf numFmtId="1" fontId="25" fillId="2" borderId="5" xfId="6" applyNumberFormat="1" applyFont="1" applyFill="1" applyBorder="1" applyAlignment="1">
      <alignment horizontal="right" wrapText="1"/>
    </xf>
    <xf numFmtId="164" fontId="6" fillId="0" borderId="5" xfId="0" applyNumberFormat="1" applyFont="1" applyBorder="1" applyAlignment="1">
      <alignment horizontal="right"/>
    </xf>
    <xf numFmtId="0" fontId="22" fillId="0" borderId="1" xfId="0" applyFont="1" applyFill="1" applyBorder="1"/>
    <xf numFmtId="0" fontId="22" fillId="0" borderId="1" xfId="0" applyFont="1" applyFill="1" applyBorder="1" applyAlignment="1"/>
    <xf numFmtId="164" fontId="22" fillId="0" borderId="1" xfId="1" applyNumberFormat="1" applyFont="1" applyFill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horizontal="left"/>
    </xf>
    <xf numFmtId="164" fontId="31" fillId="0" borderId="1" xfId="1" applyNumberFormat="1" applyFont="1" applyFill="1" applyBorder="1"/>
    <xf numFmtId="0" fontId="22" fillId="0" borderId="1" xfId="0" applyFont="1" applyFill="1" applyBorder="1" applyAlignment="1">
      <alignment horizontal="left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164" fontId="8" fillId="0" borderId="3" xfId="1" applyNumberFormat="1" applyFont="1" applyFill="1" applyBorder="1" applyAlignment="1">
      <alignment horizontal="center"/>
    </xf>
    <xf numFmtId="164" fontId="26" fillId="0" borderId="1" xfId="1" applyNumberFormat="1" applyFont="1" applyBorder="1"/>
    <xf numFmtId="43" fontId="28" fillId="0" borderId="1" xfId="1" applyFont="1" applyBorder="1" applyAlignment="1"/>
    <xf numFmtId="164" fontId="25" fillId="0" borderId="1" xfId="1" applyNumberFormat="1" applyFont="1" applyBorder="1"/>
    <xf numFmtId="43" fontId="28" fillId="0" borderId="7" xfId="1" applyFont="1" applyBorder="1" applyAlignment="1"/>
    <xf numFmtId="0" fontId="37" fillId="0" borderId="7" xfId="0" applyFont="1" applyBorder="1" applyAlignment="1"/>
    <xf numFmtId="0" fontId="26" fillId="0" borderId="7" xfId="0" applyFont="1" applyBorder="1" applyAlignment="1"/>
    <xf numFmtId="0" fontId="37" fillId="0" borderId="1" xfId="0" applyFont="1" applyBorder="1" applyAlignment="1"/>
    <xf numFmtId="0" fontId="28" fillId="0" borderId="1" xfId="0" applyFont="1" applyBorder="1" applyAlignment="1">
      <alignment vertical="center"/>
    </xf>
    <xf numFmtId="0" fontId="26" fillId="0" borderId="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3" fontId="28" fillId="0" borderId="1" xfId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>
      <alignment horizontal="center" vertical="center" wrapText="1"/>
    </xf>
    <xf numFmtId="43" fontId="26" fillId="0" borderId="1" xfId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64" fontId="26" fillId="0" borderId="5" xfId="1" applyNumberFormat="1" applyFont="1" applyFill="1" applyBorder="1" applyAlignment="1">
      <alignment horizontal="center" vertical="center" wrapText="1"/>
    </xf>
    <xf numFmtId="164" fontId="26" fillId="0" borderId="3" xfId="1" applyNumberFormat="1" applyFont="1" applyFill="1" applyBorder="1" applyAlignment="1">
      <alignment horizontal="center" vertical="center" wrapText="1"/>
    </xf>
    <xf numFmtId="164" fontId="26" fillId="0" borderId="5" xfId="1" applyNumberFormat="1" applyFont="1" applyFill="1" applyBorder="1" applyAlignment="1">
      <alignment horizontal="center" vertical="center"/>
    </xf>
    <xf numFmtId="164" fontId="26" fillId="0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</cellXfs>
  <cellStyles count="8">
    <cellStyle name="Comma" xfId="1" builtinId="3"/>
    <cellStyle name="Comma 10" xfId="2"/>
    <cellStyle name="Comma 3" xfId="3"/>
    <cellStyle name="Comma 7 2" xfId="4"/>
    <cellStyle name="Normal" xfId="0" builtinId="0"/>
    <cellStyle name="Normal 2" xfId="5"/>
    <cellStyle name="Normal 4" xfId="6"/>
    <cellStyle name="Normal 6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Layout" zoomScaleNormal="100" zoomScaleSheetLayoutView="90" workbookViewId="0">
      <selection activeCell="D26" sqref="D26"/>
    </sheetView>
  </sheetViews>
  <sheetFormatPr defaultRowHeight="24" customHeight="1" x14ac:dyDescent="0.2"/>
  <cols>
    <col min="1" max="1" width="7.375" customWidth="1"/>
    <col min="2" max="2" width="24.75" style="84" customWidth="1"/>
    <col min="3" max="3" width="2.75" style="1" hidden="1" customWidth="1"/>
    <col min="4" max="4" width="38.75" style="1" customWidth="1"/>
    <col min="5" max="5" width="5.125" style="5" customWidth="1"/>
    <col min="6" max="6" width="6.125" style="5" customWidth="1"/>
    <col min="7" max="7" width="5.75" style="5" bestFit="1" customWidth="1"/>
    <col min="8" max="8" width="6.375" style="32" customWidth="1"/>
    <col min="9" max="9" width="7.625" style="2" customWidth="1"/>
    <col min="10" max="10" width="7.875" style="3" customWidth="1"/>
    <col min="11" max="11" width="11.375" style="4" customWidth="1"/>
    <col min="12" max="12" width="16" style="7" customWidth="1"/>
    <col min="13" max="13" width="18" customWidth="1"/>
  </cols>
  <sheetData>
    <row r="1" spans="1:17" s="18" customFormat="1" ht="10.5" customHeight="1" x14ac:dyDescent="0.3">
      <c r="A1" s="12"/>
      <c r="B1" s="81"/>
      <c r="C1" s="13"/>
      <c r="D1" s="13"/>
      <c r="E1" s="33"/>
      <c r="F1" s="14"/>
      <c r="G1" s="14"/>
      <c r="H1" s="30"/>
      <c r="I1" s="15"/>
      <c r="J1" s="16"/>
      <c r="K1" s="16"/>
      <c r="L1" s="17"/>
      <c r="Q1" s="19"/>
    </row>
    <row r="2" spans="1:17" s="6" customFormat="1" ht="24" customHeight="1" x14ac:dyDescent="0.25">
      <c r="A2" s="142" t="s">
        <v>0</v>
      </c>
      <c r="B2" s="143" t="s">
        <v>1</v>
      </c>
      <c r="C2" s="138" t="s">
        <v>110</v>
      </c>
      <c r="D2" s="143" t="s">
        <v>9</v>
      </c>
      <c r="E2" s="147" t="s">
        <v>2</v>
      </c>
      <c r="F2" s="147"/>
      <c r="G2" s="147"/>
      <c r="H2" s="148" t="s">
        <v>3</v>
      </c>
      <c r="I2" s="138" t="s">
        <v>10</v>
      </c>
      <c r="J2" s="149" t="s">
        <v>4</v>
      </c>
      <c r="K2" s="151" t="s">
        <v>5</v>
      </c>
      <c r="L2" s="9"/>
    </row>
    <row r="3" spans="1:17" s="6" customFormat="1" ht="24" customHeight="1" x14ac:dyDescent="0.25">
      <c r="A3" s="142"/>
      <c r="B3" s="143"/>
      <c r="C3" s="139"/>
      <c r="D3" s="143"/>
      <c r="E3" s="109" t="s">
        <v>6</v>
      </c>
      <c r="F3" s="109" t="s">
        <v>7</v>
      </c>
      <c r="G3" s="109" t="s">
        <v>8</v>
      </c>
      <c r="H3" s="148"/>
      <c r="I3" s="139"/>
      <c r="J3" s="150"/>
      <c r="K3" s="152"/>
      <c r="L3" s="9"/>
    </row>
    <row r="4" spans="1:17" s="6" customFormat="1" ht="15.75" customHeight="1" x14ac:dyDescent="0.25">
      <c r="A4" s="90"/>
      <c r="B4" s="144" t="s">
        <v>27</v>
      </c>
      <c r="C4" s="145"/>
      <c r="D4" s="145"/>
      <c r="E4" s="145"/>
      <c r="F4" s="145"/>
      <c r="G4" s="145"/>
      <c r="H4" s="145"/>
      <c r="I4" s="145"/>
      <c r="J4" s="146"/>
      <c r="K4" s="126">
        <f>SUM(K5:K22)</f>
        <v>0</v>
      </c>
      <c r="L4" s="9"/>
    </row>
    <row r="5" spans="1:17" s="38" customFormat="1" ht="24" customHeight="1" x14ac:dyDescent="0.25">
      <c r="A5" s="153">
        <v>1</v>
      </c>
      <c r="B5" s="102" t="s">
        <v>14</v>
      </c>
      <c r="C5" s="92"/>
      <c r="D5" s="93"/>
      <c r="E5" s="94"/>
      <c r="F5" s="94"/>
      <c r="G5" s="94"/>
      <c r="H5" s="95"/>
      <c r="I5" s="96"/>
      <c r="J5" s="97"/>
      <c r="K5" s="44"/>
      <c r="L5" s="36"/>
      <c r="M5" s="37"/>
    </row>
    <row r="6" spans="1:17" s="38" customFormat="1" ht="54.75" customHeight="1" x14ac:dyDescent="0.25">
      <c r="A6" s="154"/>
      <c r="B6" s="103" t="s">
        <v>15</v>
      </c>
      <c r="C6" s="98"/>
      <c r="D6" s="93" t="s">
        <v>104</v>
      </c>
      <c r="E6" s="94"/>
      <c r="F6" s="94"/>
      <c r="G6" s="94"/>
      <c r="H6" s="95">
        <v>1</v>
      </c>
      <c r="I6" s="96" t="s">
        <v>18</v>
      </c>
      <c r="J6" s="97"/>
      <c r="K6" s="44">
        <f>J6*H6</f>
        <v>0</v>
      </c>
      <c r="L6" s="36"/>
      <c r="M6" s="37"/>
    </row>
    <row r="7" spans="1:17" s="38" customFormat="1" ht="32.25" customHeight="1" x14ac:dyDescent="0.25">
      <c r="A7" s="154"/>
      <c r="B7" s="103" t="s">
        <v>84</v>
      </c>
      <c r="C7" s="98"/>
      <c r="D7" s="93" t="s">
        <v>105</v>
      </c>
      <c r="E7" s="94">
        <f>4+3.5</f>
        <v>7.5</v>
      </c>
      <c r="F7" s="94"/>
      <c r="G7" s="94">
        <v>2</v>
      </c>
      <c r="H7" s="95">
        <f>G7*E7</f>
        <v>15</v>
      </c>
      <c r="I7" s="96" t="s">
        <v>19</v>
      </c>
      <c r="J7" s="97"/>
      <c r="K7" s="44">
        <f>J7*H7</f>
        <v>0</v>
      </c>
      <c r="L7" s="36"/>
      <c r="M7" s="37"/>
    </row>
    <row r="8" spans="1:17" s="38" customFormat="1" ht="53.25" customHeight="1" x14ac:dyDescent="0.25">
      <c r="A8" s="155"/>
      <c r="B8" s="103" t="s">
        <v>16</v>
      </c>
      <c r="C8" s="98"/>
      <c r="D8" s="93" t="s">
        <v>106</v>
      </c>
      <c r="E8" s="94"/>
      <c r="F8" s="94"/>
      <c r="G8" s="94"/>
      <c r="H8" s="95">
        <v>1</v>
      </c>
      <c r="I8" s="96" t="s">
        <v>17</v>
      </c>
      <c r="J8" s="97"/>
      <c r="K8" s="44">
        <f>J8*H8</f>
        <v>0</v>
      </c>
      <c r="L8" s="36"/>
      <c r="M8" s="37"/>
    </row>
    <row r="9" spans="1:17" s="38" customFormat="1" ht="138" customHeight="1" x14ac:dyDescent="0.25">
      <c r="A9" s="99">
        <f>+A5+1</f>
        <v>2</v>
      </c>
      <c r="B9" s="102" t="s">
        <v>83</v>
      </c>
      <c r="C9" s="100"/>
      <c r="D9" s="93" t="s">
        <v>119</v>
      </c>
      <c r="E9" s="94">
        <v>4</v>
      </c>
      <c r="F9" s="94">
        <v>0.4</v>
      </c>
      <c r="G9" s="94">
        <v>3</v>
      </c>
      <c r="H9" s="95">
        <f>G9*E9</f>
        <v>12</v>
      </c>
      <c r="I9" s="96" t="s">
        <v>12</v>
      </c>
      <c r="J9" s="97"/>
      <c r="K9" s="44">
        <f t="shared" ref="K9:K22" si="0">J9*H9</f>
        <v>0</v>
      </c>
      <c r="L9" s="36"/>
      <c r="M9" s="37"/>
    </row>
    <row r="10" spans="1:17" s="38" customFormat="1" ht="122.25" customHeight="1" x14ac:dyDescent="0.25">
      <c r="A10" s="99">
        <f>+A9+1</f>
        <v>3</v>
      </c>
      <c r="B10" s="102" t="s">
        <v>82</v>
      </c>
      <c r="C10" s="100"/>
      <c r="D10" s="93" t="s">
        <v>120</v>
      </c>
      <c r="E10" s="94">
        <v>1.8</v>
      </c>
      <c r="F10" s="94">
        <v>0.8</v>
      </c>
      <c r="G10" s="94">
        <v>0.78</v>
      </c>
      <c r="H10" s="95">
        <v>1</v>
      </c>
      <c r="I10" s="96" t="s">
        <v>11</v>
      </c>
      <c r="J10" s="97"/>
      <c r="K10" s="44">
        <f t="shared" si="0"/>
        <v>0</v>
      </c>
      <c r="L10" s="36"/>
      <c r="M10" s="37"/>
    </row>
    <row r="11" spans="1:17" s="38" customFormat="1" ht="15" x14ac:dyDescent="0.25">
      <c r="A11" s="99">
        <f t="shared" ref="A11:A22" si="1">+A10+1</f>
        <v>4</v>
      </c>
      <c r="B11" s="102" t="s">
        <v>75</v>
      </c>
      <c r="C11" s="100"/>
      <c r="D11" s="93" t="s">
        <v>107</v>
      </c>
      <c r="E11" s="94">
        <v>1.8</v>
      </c>
      <c r="F11" s="94">
        <v>0.8</v>
      </c>
      <c r="G11" s="94"/>
      <c r="H11" s="95">
        <v>1</v>
      </c>
      <c r="I11" s="96" t="s">
        <v>11</v>
      </c>
      <c r="J11" s="97"/>
      <c r="K11" s="44">
        <f t="shared" si="0"/>
        <v>0</v>
      </c>
      <c r="L11" s="36"/>
      <c r="M11" s="37"/>
    </row>
    <row r="12" spans="1:17" s="38" customFormat="1" ht="39.75" customHeight="1" x14ac:dyDescent="0.25">
      <c r="A12" s="99">
        <f t="shared" si="1"/>
        <v>5</v>
      </c>
      <c r="B12" s="102" t="s">
        <v>112</v>
      </c>
      <c r="C12" s="100"/>
      <c r="D12" s="93" t="s">
        <v>108</v>
      </c>
      <c r="E12" s="94"/>
      <c r="F12" s="94"/>
      <c r="G12" s="94"/>
      <c r="H12" s="95">
        <v>1</v>
      </c>
      <c r="I12" s="96" t="s">
        <v>23</v>
      </c>
      <c r="J12" s="97"/>
      <c r="K12" s="44">
        <f t="shared" si="0"/>
        <v>0</v>
      </c>
      <c r="L12" s="36"/>
      <c r="M12" s="37"/>
    </row>
    <row r="13" spans="1:17" s="38" customFormat="1" ht="121.5" customHeight="1" x14ac:dyDescent="0.25">
      <c r="A13" s="99">
        <f t="shared" si="1"/>
        <v>6</v>
      </c>
      <c r="B13" s="102" t="s">
        <v>81</v>
      </c>
      <c r="C13" s="100"/>
      <c r="D13" s="93" t="s">
        <v>120</v>
      </c>
      <c r="E13" s="94">
        <v>1.4</v>
      </c>
      <c r="F13" s="94">
        <v>0.7</v>
      </c>
      <c r="G13" s="94">
        <v>0.78</v>
      </c>
      <c r="H13" s="95">
        <v>2</v>
      </c>
      <c r="I13" s="96" t="s">
        <v>13</v>
      </c>
      <c r="J13" s="97"/>
      <c r="K13" s="44">
        <f t="shared" si="0"/>
        <v>0</v>
      </c>
      <c r="L13" s="45"/>
      <c r="M13" s="37"/>
    </row>
    <row r="14" spans="1:17" s="38" customFormat="1" ht="24" customHeight="1" x14ac:dyDescent="0.25">
      <c r="A14" s="99">
        <f t="shared" si="1"/>
        <v>7</v>
      </c>
      <c r="B14" s="102" t="s">
        <v>78</v>
      </c>
      <c r="C14" s="100"/>
      <c r="D14" s="93" t="s">
        <v>76</v>
      </c>
      <c r="E14" s="94">
        <v>1.4</v>
      </c>
      <c r="F14" s="94">
        <v>0.7</v>
      </c>
      <c r="G14" s="94"/>
      <c r="H14" s="95">
        <v>1</v>
      </c>
      <c r="I14" s="96" t="s">
        <v>11</v>
      </c>
      <c r="J14" s="97"/>
      <c r="K14" s="44">
        <f t="shared" si="0"/>
        <v>0</v>
      </c>
      <c r="L14" s="36"/>
      <c r="M14" s="37"/>
    </row>
    <row r="15" spans="1:17" s="38" customFormat="1" ht="44.25" customHeight="1" x14ac:dyDescent="0.25">
      <c r="A15" s="99">
        <f t="shared" si="1"/>
        <v>8</v>
      </c>
      <c r="B15" s="102" t="s">
        <v>111</v>
      </c>
      <c r="C15" s="100"/>
      <c r="D15" s="93" t="s">
        <v>22</v>
      </c>
      <c r="E15" s="94"/>
      <c r="F15" s="94"/>
      <c r="G15" s="94"/>
      <c r="H15" s="95">
        <v>2</v>
      </c>
      <c r="I15" s="96" t="s">
        <v>23</v>
      </c>
      <c r="J15" s="97"/>
      <c r="K15" s="44">
        <f t="shared" si="0"/>
        <v>0</v>
      </c>
      <c r="L15" s="45"/>
      <c r="M15" s="37"/>
    </row>
    <row r="16" spans="1:17" s="38" customFormat="1" ht="138.75" customHeight="1" x14ac:dyDescent="0.25">
      <c r="A16" s="99">
        <f t="shared" si="1"/>
        <v>9</v>
      </c>
      <c r="B16" s="102" t="s">
        <v>80</v>
      </c>
      <c r="C16" s="100"/>
      <c r="D16" s="93" t="s">
        <v>121</v>
      </c>
      <c r="E16" s="94">
        <f>17*1.2-3.6</f>
        <v>16.799999999999997</v>
      </c>
      <c r="F16" s="94">
        <v>0.4</v>
      </c>
      <c r="G16" s="94">
        <v>3</v>
      </c>
      <c r="H16" s="95">
        <f>G16*E16</f>
        <v>50.399999999999991</v>
      </c>
      <c r="I16" s="96" t="s">
        <v>12</v>
      </c>
      <c r="J16" s="97"/>
      <c r="K16" s="44">
        <f t="shared" si="0"/>
        <v>0</v>
      </c>
      <c r="L16" s="36"/>
      <c r="M16" s="37"/>
    </row>
    <row r="17" spans="1:17" s="38" customFormat="1" ht="133.5" customHeight="1" x14ac:dyDescent="0.25">
      <c r="A17" s="99">
        <f t="shared" si="1"/>
        <v>10</v>
      </c>
      <c r="B17" s="102" t="s">
        <v>85</v>
      </c>
      <c r="C17" s="100"/>
      <c r="D17" s="93" t="s">
        <v>121</v>
      </c>
      <c r="E17" s="94"/>
      <c r="F17" s="94"/>
      <c r="G17" s="94"/>
      <c r="H17" s="95">
        <v>1</v>
      </c>
      <c r="I17" s="96" t="s">
        <v>11</v>
      </c>
      <c r="J17" s="97"/>
      <c r="K17" s="44">
        <f t="shared" si="0"/>
        <v>0</v>
      </c>
      <c r="L17" s="36"/>
      <c r="M17" s="37"/>
    </row>
    <row r="18" spans="1:17" s="38" customFormat="1" ht="123" customHeight="1" x14ac:dyDescent="0.25">
      <c r="A18" s="99">
        <f t="shared" si="1"/>
        <v>11</v>
      </c>
      <c r="B18" s="102" t="s">
        <v>86</v>
      </c>
      <c r="C18" s="100"/>
      <c r="D18" s="93" t="s">
        <v>120</v>
      </c>
      <c r="E18" s="94">
        <v>1.2</v>
      </c>
      <c r="F18" s="94">
        <v>0.6</v>
      </c>
      <c r="G18" s="94">
        <v>0.78</v>
      </c>
      <c r="H18" s="95">
        <v>13</v>
      </c>
      <c r="I18" s="96" t="s">
        <v>23</v>
      </c>
      <c r="J18" s="97"/>
      <c r="K18" s="44">
        <f t="shared" si="0"/>
        <v>0</v>
      </c>
      <c r="L18" s="36"/>
      <c r="M18" s="37"/>
    </row>
    <row r="19" spans="1:17" s="38" customFormat="1" ht="28.5" customHeight="1" x14ac:dyDescent="0.25">
      <c r="A19" s="99">
        <f t="shared" si="1"/>
        <v>12</v>
      </c>
      <c r="B19" s="102" t="s">
        <v>88</v>
      </c>
      <c r="C19" s="100"/>
      <c r="D19" s="93" t="s">
        <v>29</v>
      </c>
      <c r="E19" s="94"/>
      <c r="F19" s="94"/>
      <c r="G19" s="94"/>
      <c r="H19" s="95">
        <v>13</v>
      </c>
      <c r="I19" s="96" t="s">
        <v>11</v>
      </c>
      <c r="J19" s="97"/>
      <c r="K19" s="44">
        <f t="shared" si="0"/>
        <v>0</v>
      </c>
      <c r="L19" s="36"/>
      <c r="M19" s="37"/>
    </row>
    <row r="20" spans="1:17" s="38" customFormat="1" ht="84" customHeight="1" x14ac:dyDescent="0.25">
      <c r="A20" s="99">
        <f t="shared" si="1"/>
        <v>13</v>
      </c>
      <c r="B20" s="102" t="s">
        <v>89</v>
      </c>
      <c r="C20" s="100"/>
      <c r="D20" s="93" t="s">
        <v>74</v>
      </c>
      <c r="E20" s="94">
        <v>0.4</v>
      </c>
      <c r="F20" s="94">
        <v>0.5</v>
      </c>
      <c r="G20" s="94">
        <v>0.6</v>
      </c>
      <c r="H20" s="95">
        <v>13</v>
      </c>
      <c r="I20" s="96" t="s">
        <v>23</v>
      </c>
      <c r="J20" s="97"/>
      <c r="K20" s="44">
        <f t="shared" si="0"/>
        <v>0</v>
      </c>
      <c r="L20" s="36"/>
      <c r="M20" s="37"/>
    </row>
    <row r="21" spans="1:17" s="38" customFormat="1" ht="48.75" customHeight="1" x14ac:dyDescent="0.25">
      <c r="A21" s="99">
        <f t="shared" si="1"/>
        <v>14</v>
      </c>
      <c r="B21" s="102" t="s">
        <v>113</v>
      </c>
      <c r="C21" s="100"/>
      <c r="D21" s="93" t="s">
        <v>20</v>
      </c>
      <c r="E21" s="94"/>
      <c r="F21" s="94"/>
      <c r="G21" s="94"/>
      <c r="H21" s="95">
        <v>13</v>
      </c>
      <c r="I21" s="96" t="s">
        <v>23</v>
      </c>
      <c r="J21" s="97"/>
      <c r="K21" s="44">
        <f t="shared" si="0"/>
        <v>0</v>
      </c>
      <c r="L21" s="36"/>
      <c r="M21" s="37"/>
    </row>
    <row r="22" spans="1:17" s="38" customFormat="1" ht="53.25" customHeight="1" x14ac:dyDescent="0.25">
      <c r="A22" s="91">
        <f t="shared" si="1"/>
        <v>15</v>
      </c>
      <c r="B22" s="110" t="s">
        <v>90</v>
      </c>
      <c r="C22" s="111"/>
      <c r="D22" s="112" t="s">
        <v>24</v>
      </c>
      <c r="E22" s="113">
        <v>0.8</v>
      </c>
      <c r="F22" s="113">
        <v>0.8</v>
      </c>
      <c r="G22" s="113">
        <v>0.78</v>
      </c>
      <c r="H22" s="114">
        <v>1</v>
      </c>
      <c r="I22" s="115" t="s">
        <v>13</v>
      </c>
      <c r="J22" s="101"/>
      <c r="K22" s="116">
        <f t="shared" si="0"/>
        <v>0</v>
      </c>
      <c r="L22" s="36"/>
      <c r="M22" s="37"/>
    </row>
    <row r="23" spans="1:17" s="86" customFormat="1" ht="25.5" customHeight="1" x14ac:dyDescent="0.25">
      <c r="A23" s="117"/>
      <c r="B23" s="135" t="s">
        <v>140</v>
      </c>
      <c r="C23" s="136"/>
      <c r="D23" s="136"/>
      <c r="E23" s="136"/>
      <c r="F23" s="136"/>
      <c r="G23" s="136"/>
      <c r="H23" s="136"/>
      <c r="I23" s="137"/>
      <c r="J23" s="118"/>
      <c r="K23" s="119">
        <f>SUM(K5:K22)</f>
        <v>0</v>
      </c>
      <c r="L23" s="46"/>
      <c r="M23" s="85"/>
    </row>
    <row r="24" spans="1:17" s="89" customFormat="1" ht="24" customHeight="1" x14ac:dyDescent="0.25">
      <c r="A24" s="120"/>
      <c r="B24" s="135" t="s">
        <v>139</v>
      </c>
      <c r="C24" s="136"/>
      <c r="D24" s="136"/>
      <c r="E24" s="136"/>
      <c r="F24" s="136"/>
      <c r="G24" s="136"/>
      <c r="H24" s="136"/>
      <c r="I24" s="137"/>
      <c r="J24" s="121"/>
      <c r="K24" s="122">
        <f>K23*8%</f>
        <v>0</v>
      </c>
      <c r="L24" s="87"/>
      <c r="M24" s="88"/>
    </row>
    <row r="25" spans="1:17" s="86" customFormat="1" ht="24" customHeight="1" x14ac:dyDescent="0.25">
      <c r="A25" s="117"/>
      <c r="B25" s="135" t="s">
        <v>138</v>
      </c>
      <c r="C25" s="136"/>
      <c r="D25" s="136"/>
      <c r="E25" s="136"/>
      <c r="F25" s="136"/>
      <c r="G25" s="136"/>
      <c r="H25" s="136"/>
      <c r="I25" s="137"/>
      <c r="J25" s="123"/>
      <c r="K25" s="119">
        <f>K24+K23</f>
        <v>0</v>
      </c>
      <c r="L25" s="46"/>
      <c r="M25" s="85"/>
    </row>
    <row r="26" spans="1:17" s="8" customFormat="1" ht="24" customHeight="1" x14ac:dyDescent="0.25">
      <c r="A26" s="20"/>
      <c r="B26" s="82"/>
      <c r="C26" s="20"/>
      <c r="D26" s="21"/>
      <c r="E26" s="22"/>
      <c r="F26" s="22"/>
      <c r="G26" s="22"/>
      <c r="H26" s="22"/>
      <c r="I26" s="22"/>
      <c r="J26" s="22"/>
      <c r="K26" s="23"/>
      <c r="L26" s="10"/>
    </row>
    <row r="27" spans="1:17" s="8" customFormat="1" ht="24" customHeight="1" x14ac:dyDescent="0.25">
      <c r="A27" s="24"/>
      <c r="B27" s="78"/>
      <c r="C27" s="24"/>
      <c r="D27" s="24"/>
      <c r="E27" s="140"/>
      <c r="F27" s="140"/>
      <c r="G27" s="140"/>
      <c r="H27" s="140"/>
      <c r="I27" s="140"/>
      <c r="J27" s="140"/>
      <c r="K27" s="25"/>
      <c r="L27" s="10"/>
    </row>
    <row r="28" spans="1:17" s="8" customFormat="1" ht="24" customHeight="1" x14ac:dyDescent="0.25">
      <c r="A28" s="24"/>
      <c r="B28" s="78"/>
      <c r="C28" s="24"/>
      <c r="D28" s="24"/>
      <c r="E28" s="34"/>
      <c r="F28" s="34"/>
      <c r="G28" s="34"/>
      <c r="H28" s="34"/>
      <c r="I28" s="34"/>
      <c r="J28" s="34"/>
      <c r="K28" s="25"/>
      <c r="L28" s="10"/>
    </row>
    <row r="29" spans="1:17" s="8" customFormat="1" ht="24" customHeight="1" x14ac:dyDescent="0.25">
      <c r="A29" s="11"/>
      <c r="B29" s="83"/>
      <c r="C29" s="29"/>
      <c r="D29" s="26"/>
      <c r="E29" s="9"/>
      <c r="F29" s="9"/>
      <c r="G29" s="9"/>
      <c r="H29" s="31"/>
      <c r="I29" s="27"/>
      <c r="J29" s="28"/>
      <c r="K29" s="10"/>
      <c r="L29" s="10"/>
    </row>
    <row r="30" spans="1:17" s="8" customFormat="1" ht="24" customHeight="1" x14ac:dyDescent="0.25">
      <c r="A30" s="11"/>
      <c r="B30" s="83"/>
      <c r="C30" s="29"/>
      <c r="D30" s="26"/>
      <c r="E30" s="141"/>
      <c r="F30" s="141"/>
      <c r="G30" s="141"/>
      <c r="H30" s="141"/>
      <c r="I30" s="141"/>
      <c r="J30" s="141"/>
      <c r="K30" s="10"/>
      <c r="L30" s="10"/>
    </row>
    <row r="31" spans="1:17" s="1" customFormat="1" ht="24" customHeight="1" x14ac:dyDescent="0.2">
      <c r="A31"/>
      <c r="B31" s="83"/>
      <c r="C31" s="29"/>
      <c r="E31" s="5"/>
      <c r="F31" s="5"/>
      <c r="G31" s="5"/>
      <c r="H31" s="32"/>
      <c r="I31" s="2"/>
      <c r="J31" s="3"/>
      <c r="K31" s="4"/>
      <c r="L31" s="7"/>
      <c r="M31"/>
      <c r="N31"/>
      <c r="O31"/>
      <c r="P31"/>
      <c r="Q31"/>
    </row>
    <row r="32" spans="1:17" s="1" customFormat="1" ht="24" customHeight="1" x14ac:dyDescent="0.2">
      <c r="A32"/>
      <c r="B32" s="83"/>
      <c r="C32" s="29"/>
      <c r="E32" s="5"/>
      <c r="F32" s="5"/>
      <c r="G32" s="5"/>
      <c r="H32" s="32"/>
      <c r="I32" s="2"/>
      <c r="J32" s="3"/>
      <c r="K32" s="4"/>
      <c r="L32" s="7"/>
      <c r="M32"/>
      <c r="N32"/>
      <c r="O32"/>
      <c r="P32"/>
      <c r="Q32"/>
    </row>
    <row r="33" spans="1:17" s="1" customFormat="1" ht="24" customHeight="1" x14ac:dyDescent="0.2">
      <c r="A33"/>
      <c r="B33" s="83"/>
      <c r="C33" s="29"/>
      <c r="E33" s="5"/>
      <c r="F33" s="5"/>
      <c r="G33" s="5"/>
      <c r="H33" s="32"/>
      <c r="I33" s="2"/>
      <c r="J33" s="3"/>
      <c r="K33" s="4"/>
      <c r="L33" s="7"/>
      <c r="M33"/>
      <c r="N33"/>
      <c r="O33"/>
      <c r="P33"/>
      <c r="Q33"/>
    </row>
  </sheetData>
  <mergeCells count="16">
    <mergeCell ref="K2:K3"/>
    <mergeCell ref="A5:A8"/>
    <mergeCell ref="C2:C3"/>
    <mergeCell ref="E30:J30"/>
    <mergeCell ref="A2:A3"/>
    <mergeCell ref="B2:B3"/>
    <mergeCell ref="D2:D3"/>
    <mergeCell ref="B4:J4"/>
    <mergeCell ref="E2:G2"/>
    <mergeCell ref="H2:H3"/>
    <mergeCell ref="J2:J3"/>
    <mergeCell ref="B23:I23"/>
    <mergeCell ref="B24:I24"/>
    <mergeCell ref="B25:I25"/>
    <mergeCell ref="I2:I3"/>
    <mergeCell ref="E27:J27"/>
  </mergeCells>
  <phoneticPr fontId="12" type="noConversion"/>
  <pageMargins left="0.18" right="0.25" top="0.35" bottom="0.39" header="0" footer="0"/>
  <pageSetup paperSize="9" scale="105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view="pageLayout" zoomScaleNormal="100" zoomScaleSheetLayoutView="100" workbookViewId="0">
      <selection activeCell="D19" sqref="D19"/>
    </sheetView>
  </sheetViews>
  <sheetFormatPr defaultColWidth="9" defaultRowHeight="14.25" x14ac:dyDescent="0.2"/>
  <cols>
    <col min="1" max="1" width="7.375" style="58" customWidth="1"/>
    <col min="2" max="2" width="25.875" style="59" customWidth="1"/>
    <col min="3" max="3" width="18" style="59" hidden="1" customWidth="1"/>
    <col min="4" max="4" width="34.5" style="59" customWidth="1"/>
    <col min="5" max="5" width="6.25" style="60" customWidth="1"/>
    <col min="6" max="6" width="5.875" style="60" customWidth="1"/>
    <col min="7" max="7" width="5.75" style="60" bestFit="1" customWidth="1"/>
    <col min="8" max="8" width="6.375" style="61" customWidth="1"/>
    <col min="9" max="9" width="5.5" style="62" customWidth="1"/>
    <col min="10" max="10" width="9.125" style="63" customWidth="1"/>
    <col min="11" max="11" width="12.25" style="60" customWidth="1"/>
    <col min="12" max="12" width="16" style="64" customWidth="1"/>
    <col min="13" max="13" width="18" style="58" customWidth="1"/>
    <col min="14" max="16384" width="9" style="58"/>
  </cols>
  <sheetData>
    <row r="1" spans="1:13" ht="17.25" customHeight="1" x14ac:dyDescent="0.3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s="51" customFormat="1" ht="15" x14ac:dyDescent="0.25">
      <c r="A2" s="161" t="s">
        <v>0</v>
      </c>
      <c r="B2" s="162" t="s">
        <v>1</v>
      </c>
      <c r="C2" s="165" t="s">
        <v>109</v>
      </c>
      <c r="D2" s="162" t="s">
        <v>9</v>
      </c>
      <c r="E2" s="163" t="s">
        <v>2</v>
      </c>
      <c r="F2" s="163"/>
      <c r="G2" s="163"/>
      <c r="H2" s="164" t="s">
        <v>3</v>
      </c>
      <c r="I2" s="165" t="s">
        <v>10</v>
      </c>
      <c r="J2" s="167" t="s">
        <v>4</v>
      </c>
      <c r="K2" s="169" t="s">
        <v>5</v>
      </c>
      <c r="L2" s="49"/>
    </row>
    <row r="3" spans="1:13" s="51" customFormat="1" ht="15" x14ac:dyDescent="0.25">
      <c r="A3" s="161"/>
      <c r="B3" s="162"/>
      <c r="C3" s="166"/>
      <c r="D3" s="162"/>
      <c r="E3" s="108" t="s">
        <v>6</v>
      </c>
      <c r="F3" s="108" t="s">
        <v>7</v>
      </c>
      <c r="G3" s="108" t="s">
        <v>8</v>
      </c>
      <c r="H3" s="164"/>
      <c r="I3" s="166"/>
      <c r="J3" s="168"/>
      <c r="K3" s="170"/>
      <c r="L3" s="49"/>
    </row>
    <row r="4" spans="1:13" s="51" customFormat="1" ht="15" x14ac:dyDescent="0.25">
      <c r="A4" s="159" t="s">
        <v>103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49"/>
    </row>
    <row r="5" spans="1:13" s="38" customFormat="1" ht="12.75" x14ac:dyDescent="0.2">
      <c r="A5" s="171">
        <v>1</v>
      </c>
      <c r="B5" s="106" t="s">
        <v>14</v>
      </c>
      <c r="C5" s="47"/>
      <c r="D5" s="35"/>
      <c r="E5" s="40"/>
      <c r="F5" s="40"/>
      <c r="G5" s="40"/>
      <c r="H5" s="41"/>
      <c r="I5" s="42"/>
      <c r="J5" s="43"/>
      <c r="K5" s="44"/>
      <c r="L5" s="36"/>
      <c r="M5" s="37"/>
    </row>
    <row r="6" spans="1:13" s="38" customFormat="1" ht="43.5" customHeight="1" x14ac:dyDescent="0.2">
      <c r="A6" s="172"/>
      <c r="B6" s="107" t="s">
        <v>15</v>
      </c>
      <c r="C6" s="47"/>
      <c r="D6" s="35" t="s">
        <v>104</v>
      </c>
      <c r="E6" s="40"/>
      <c r="F6" s="40"/>
      <c r="G6" s="40"/>
      <c r="H6" s="41">
        <v>1</v>
      </c>
      <c r="I6" s="42" t="s">
        <v>18</v>
      </c>
      <c r="J6" s="43"/>
      <c r="K6" s="44">
        <f>J6*H6</f>
        <v>0</v>
      </c>
      <c r="L6" s="36"/>
      <c r="M6" s="37"/>
    </row>
    <row r="7" spans="1:13" s="38" customFormat="1" ht="33" customHeight="1" x14ac:dyDescent="0.2">
      <c r="A7" s="172"/>
      <c r="B7" s="107" t="s">
        <v>91</v>
      </c>
      <c r="C7" s="47"/>
      <c r="D7" s="35" t="s">
        <v>105</v>
      </c>
      <c r="E7" s="40">
        <f>+(4+3)</f>
        <v>7</v>
      </c>
      <c r="F7" s="40">
        <v>2</v>
      </c>
      <c r="G7" s="40">
        <v>2</v>
      </c>
      <c r="H7" s="41">
        <f>+E7*F7*G7</f>
        <v>28</v>
      </c>
      <c r="I7" s="42" t="s">
        <v>19</v>
      </c>
      <c r="J7" s="43"/>
      <c r="K7" s="44">
        <f>J7*H7</f>
        <v>0</v>
      </c>
      <c r="L7" s="36"/>
      <c r="M7" s="37"/>
    </row>
    <row r="8" spans="1:13" s="38" customFormat="1" ht="45" customHeight="1" x14ac:dyDescent="0.2">
      <c r="A8" s="173"/>
      <c r="B8" s="107" t="s">
        <v>16</v>
      </c>
      <c r="C8" s="39"/>
      <c r="D8" s="35" t="s">
        <v>106</v>
      </c>
      <c r="E8" s="40"/>
      <c r="F8" s="40"/>
      <c r="G8" s="40"/>
      <c r="H8" s="41">
        <v>1</v>
      </c>
      <c r="I8" s="42" t="s">
        <v>17</v>
      </c>
      <c r="J8" s="43"/>
      <c r="K8" s="44">
        <f>J8*H8</f>
        <v>0</v>
      </c>
      <c r="L8" s="36"/>
      <c r="M8" s="37"/>
    </row>
    <row r="9" spans="1:13" s="38" customFormat="1" ht="123" customHeight="1" x14ac:dyDescent="0.2">
      <c r="A9" s="65">
        <f>+A5+1</f>
        <v>2</v>
      </c>
      <c r="B9" s="106" t="s">
        <v>92</v>
      </c>
      <c r="C9" s="39"/>
      <c r="D9" s="35" t="s">
        <v>119</v>
      </c>
      <c r="E9" s="40">
        <v>1.2</v>
      </c>
      <c r="F9" s="40">
        <v>0.4</v>
      </c>
      <c r="G9" s="40">
        <v>2</v>
      </c>
      <c r="H9" s="41">
        <f>G9*E9</f>
        <v>2.4</v>
      </c>
      <c r="I9" s="42" t="s">
        <v>12</v>
      </c>
      <c r="J9" s="43"/>
      <c r="K9" s="44">
        <f t="shared" ref="K9:K48" si="0">J9*H9</f>
        <v>0</v>
      </c>
      <c r="L9" s="36"/>
      <c r="M9" s="37"/>
    </row>
    <row r="10" spans="1:13" s="38" customFormat="1" ht="104.25" customHeight="1" x14ac:dyDescent="0.2">
      <c r="A10" s="65">
        <f>+A9+1</f>
        <v>3</v>
      </c>
      <c r="B10" s="106" t="s">
        <v>82</v>
      </c>
      <c r="C10" s="39"/>
      <c r="D10" s="35" t="s">
        <v>120</v>
      </c>
      <c r="E10" s="40">
        <v>1.8</v>
      </c>
      <c r="F10" s="40">
        <v>0.8</v>
      </c>
      <c r="G10" s="40">
        <v>0.78</v>
      </c>
      <c r="H10" s="41">
        <v>1</v>
      </c>
      <c r="I10" s="42" t="s">
        <v>11</v>
      </c>
      <c r="J10" s="43"/>
      <c r="K10" s="44">
        <f t="shared" si="0"/>
        <v>0</v>
      </c>
      <c r="L10" s="36"/>
      <c r="M10" s="37"/>
    </row>
    <row r="11" spans="1:13" s="38" customFormat="1" ht="18.75" customHeight="1" x14ac:dyDescent="0.2">
      <c r="A11" s="65">
        <f t="shared" ref="A11:A48" si="1">+A10+1</f>
        <v>4</v>
      </c>
      <c r="B11" s="106" t="s">
        <v>79</v>
      </c>
      <c r="C11" s="39"/>
      <c r="D11" s="35" t="s">
        <v>114</v>
      </c>
      <c r="E11" s="40">
        <v>1.8</v>
      </c>
      <c r="F11" s="40">
        <v>0.8</v>
      </c>
      <c r="G11" s="40"/>
      <c r="H11" s="41">
        <v>1</v>
      </c>
      <c r="I11" s="42" t="s">
        <v>11</v>
      </c>
      <c r="J11" s="43"/>
      <c r="K11" s="44">
        <f t="shared" si="0"/>
        <v>0</v>
      </c>
      <c r="L11" s="36"/>
      <c r="M11" s="37"/>
    </row>
    <row r="12" spans="1:13" s="38" customFormat="1" ht="32.25" customHeight="1" x14ac:dyDescent="0.2">
      <c r="A12" s="65">
        <f t="shared" si="1"/>
        <v>5</v>
      </c>
      <c r="B12" s="106" t="s">
        <v>112</v>
      </c>
      <c r="C12" s="39"/>
      <c r="D12" s="35" t="s">
        <v>108</v>
      </c>
      <c r="E12" s="40"/>
      <c r="F12" s="40"/>
      <c r="G12" s="40"/>
      <c r="H12" s="41">
        <v>1</v>
      </c>
      <c r="I12" s="42" t="s">
        <v>23</v>
      </c>
      <c r="J12" s="43"/>
      <c r="K12" s="44">
        <f t="shared" si="0"/>
        <v>0</v>
      </c>
      <c r="L12" s="36"/>
      <c r="M12" s="37"/>
    </row>
    <row r="13" spans="1:13" s="38" customFormat="1" ht="38.25" x14ac:dyDescent="0.2">
      <c r="A13" s="65">
        <f t="shared" si="1"/>
        <v>6</v>
      </c>
      <c r="B13" s="106" t="s">
        <v>102</v>
      </c>
      <c r="C13" s="39"/>
      <c r="D13" s="35" t="s">
        <v>30</v>
      </c>
      <c r="E13" s="40"/>
      <c r="F13" s="40"/>
      <c r="G13" s="40"/>
      <c r="H13" s="41">
        <v>1</v>
      </c>
      <c r="I13" s="42" t="s">
        <v>13</v>
      </c>
      <c r="J13" s="43"/>
      <c r="K13" s="44">
        <f t="shared" si="0"/>
        <v>0</v>
      </c>
      <c r="L13" s="36"/>
      <c r="M13" s="37"/>
    </row>
    <row r="14" spans="1:13" s="38" customFormat="1" ht="107.25" customHeight="1" x14ac:dyDescent="0.2">
      <c r="A14" s="65">
        <f t="shared" si="1"/>
        <v>7</v>
      </c>
      <c r="B14" s="106" t="s">
        <v>81</v>
      </c>
      <c r="C14" s="39"/>
      <c r="D14" s="35" t="s">
        <v>120</v>
      </c>
      <c r="E14" s="40">
        <v>1.4</v>
      </c>
      <c r="F14" s="40">
        <v>0.7</v>
      </c>
      <c r="G14" s="40">
        <v>0.78</v>
      </c>
      <c r="H14" s="41">
        <v>2</v>
      </c>
      <c r="I14" s="42" t="s">
        <v>13</v>
      </c>
      <c r="J14" s="43"/>
      <c r="K14" s="44">
        <f t="shared" si="0"/>
        <v>0</v>
      </c>
      <c r="L14" s="45"/>
      <c r="M14" s="37"/>
    </row>
    <row r="15" spans="1:13" s="38" customFormat="1" ht="16.5" customHeight="1" x14ac:dyDescent="0.2">
      <c r="A15" s="65">
        <f t="shared" si="1"/>
        <v>8</v>
      </c>
      <c r="B15" s="106" t="s">
        <v>97</v>
      </c>
      <c r="C15" s="39"/>
      <c r="D15" s="35" t="s">
        <v>107</v>
      </c>
      <c r="E15" s="40">
        <v>1.4</v>
      </c>
      <c r="F15" s="40">
        <v>0.7</v>
      </c>
      <c r="G15" s="40"/>
      <c r="H15" s="41">
        <v>2</v>
      </c>
      <c r="I15" s="42" t="s">
        <v>11</v>
      </c>
      <c r="J15" s="43"/>
      <c r="K15" s="44">
        <f t="shared" si="0"/>
        <v>0</v>
      </c>
      <c r="L15" s="36"/>
      <c r="M15" s="37"/>
    </row>
    <row r="16" spans="1:13" s="38" customFormat="1" ht="25.5" x14ac:dyDescent="0.2">
      <c r="A16" s="65">
        <f t="shared" si="1"/>
        <v>9</v>
      </c>
      <c r="B16" s="106" t="s">
        <v>111</v>
      </c>
      <c r="C16" s="39"/>
      <c r="D16" s="35" t="s">
        <v>22</v>
      </c>
      <c r="E16" s="40"/>
      <c r="F16" s="40"/>
      <c r="G16" s="40"/>
      <c r="H16" s="41">
        <v>2</v>
      </c>
      <c r="I16" s="42" t="s">
        <v>23</v>
      </c>
      <c r="J16" s="43"/>
      <c r="K16" s="44">
        <f t="shared" si="0"/>
        <v>0</v>
      </c>
      <c r="L16" s="45"/>
      <c r="M16" s="37"/>
    </row>
    <row r="17" spans="1:13" s="38" customFormat="1" ht="118.5" customHeight="1" x14ac:dyDescent="0.2">
      <c r="A17" s="65">
        <f t="shared" si="1"/>
        <v>10</v>
      </c>
      <c r="B17" s="106" t="s">
        <v>98</v>
      </c>
      <c r="C17" s="39"/>
      <c r="D17" s="35" t="s">
        <v>119</v>
      </c>
      <c r="E17" s="40">
        <v>1.2</v>
      </c>
      <c r="F17" s="40">
        <v>0.4</v>
      </c>
      <c r="G17" s="40">
        <v>2</v>
      </c>
      <c r="H17" s="41">
        <f>G17*E17*1</f>
        <v>2.4</v>
      </c>
      <c r="I17" s="42" t="s">
        <v>12</v>
      </c>
      <c r="J17" s="43"/>
      <c r="K17" s="44">
        <f>J17*H17*2</f>
        <v>0</v>
      </c>
      <c r="L17" s="36"/>
      <c r="M17" s="37"/>
    </row>
    <row r="18" spans="1:13" s="38" customFormat="1" ht="120" customHeight="1" x14ac:dyDescent="0.2">
      <c r="A18" s="65">
        <f t="shared" si="1"/>
        <v>11</v>
      </c>
      <c r="B18" s="106" t="s">
        <v>101</v>
      </c>
      <c r="C18" s="39"/>
      <c r="D18" s="35" t="s">
        <v>119</v>
      </c>
      <c r="E18" s="40">
        <v>1.6</v>
      </c>
      <c r="F18" s="40">
        <v>0.4</v>
      </c>
      <c r="G18" s="40">
        <v>2</v>
      </c>
      <c r="H18" s="41">
        <f>E18*G18*1</f>
        <v>3.2</v>
      </c>
      <c r="I18" s="42" t="s">
        <v>12</v>
      </c>
      <c r="J18" s="43"/>
      <c r="K18" s="44">
        <f t="shared" si="0"/>
        <v>0</v>
      </c>
      <c r="L18" s="36" t="s">
        <v>100</v>
      </c>
      <c r="M18" s="37"/>
    </row>
    <row r="19" spans="1:13" s="38" customFormat="1" ht="115.5" customHeight="1" x14ac:dyDescent="0.2">
      <c r="A19" s="65">
        <f t="shared" si="1"/>
        <v>12</v>
      </c>
      <c r="B19" s="106" t="s">
        <v>93</v>
      </c>
      <c r="C19" s="39"/>
      <c r="D19" s="35" t="s">
        <v>119</v>
      </c>
      <c r="E19" s="40">
        <v>2.6</v>
      </c>
      <c r="F19" s="40">
        <v>0.4</v>
      </c>
      <c r="G19" s="40">
        <v>2</v>
      </c>
      <c r="H19" s="41">
        <f>E19*G19*1</f>
        <v>5.2</v>
      </c>
      <c r="I19" s="42" t="s">
        <v>12</v>
      </c>
      <c r="J19" s="43"/>
      <c r="K19" s="44">
        <f>J19*H19</f>
        <v>0</v>
      </c>
      <c r="L19" s="36"/>
      <c r="M19" s="37"/>
    </row>
    <row r="20" spans="1:13" s="38" customFormat="1" ht="114.75" x14ac:dyDescent="0.2">
      <c r="A20" s="65">
        <f t="shared" si="1"/>
        <v>13</v>
      </c>
      <c r="B20" s="106" t="s">
        <v>86</v>
      </c>
      <c r="C20" s="39"/>
      <c r="D20" s="35" t="s">
        <v>120</v>
      </c>
      <c r="E20" s="40">
        <v>1.2</v>
      </c>
      <c r="F20" s="40">
        <v>0.6</v>
      </c>
      <c r="G20" s="40">
        <v>0.78</v>
      </c>
      <c r="H20" s="41">
        <v>16</v>
      </c>
      <c r="I20" s="42" t="s">
        <v>23</v>
      </c>
      <c r="J20" s="43"/>
      <c r="K20" s="44">
        <f t="shared" si="0"/>
        <v>0</v>
      </c>
      <c r="L20" s="36"/>
      <c r="M20" s="37"/>
    </row>
    <row r="21" spans="1:13" s="38" customFormat="1" ht="12.75" x14ac:dyDescent="0.2">
      <c r="A21" s="65">
        <f t="shared" si="1"/>
        <v>14</v>
      </c>
      <c r="B21" s="106" t="s">
        <v>77</v>
      </c>
      <c r="C21" s="39"/>
      <c r="D21" s="35" t="s">
        <v>115</v>
      </c>
      <c r="E21" s="40"/>
      <c r="F21" s="40"/>
      <c r="G21" s="40"/>
      <c r="H21" s="41">
        <f>H20</f>
        <v>16</v>
      </c>
      <c r="I21" s="42" t="s">
        <v>11</v>
      </c>
      <c r="J21" s="43"/>
      <c r="K21" s="44">
        <f t="shared" si="0"/>
        <v>0</v>
      </c>
      <c r="L21" s="36"/>
      <c r="M21" s="37"/>
    </row>
    <row r="22" spans="1:13" s="38" customFormat="1" ht="116.25" customHeight="1" x14ac:dyDescent="0.2">
      <c r="A22" s="65">
        <f t="shared" si="1"/>
        <v>15</v>
      </c>
      <c r="B22" s="106" t="s">
        <v>21</v>
      </c>
      <c r="C22" s="39"/>
      <c r="D22" s="35" t="s">
        <v>119</v>
      </c>
      <c r="E22" s="40">
        <v>0.4</v>
      </c>
      <c r="F22" s="40">
        <v>0.5</v>
      </c>
      <c r="G22" s="40">
        <v>0.6</v>
      </c>
      <c r="H22" s="41">
        <f>H20</f>
        <v>16</v>
      </c>
      <c r="I22" s="42" t="s">
        <v>23</v>
      </c>
      <c r="J22" s="43"/>
      <c r="K22" s="44">
        <f t="shared" si="0"/>
        <v>0</v>
      </c>
      <c r="L22" s="36"/>
      <c r="M22" s="37"/>
    </row>
    <row r="23" spans="1:13" s="75" customFormat="1" ht="42.75" customHeight="1" x14ac:dyDescent="0.2">
      <c r="A23" s="65">
        <f t="shared" si="1"/>
        <v>16</v>
      </c>
      <c r="B23" s="106" t="s">
        <v>113</v>
      </c>
      <c r="C23" s="39"/>
      <c r="D23" s="35" t="s">
        <v>20</v>
      </c>
      <c r="E23" s="40"/>
      <c r="F23" s="40"/>
      <c r="G23" s="40"/>
      <c r="H23" s="41">
        <v>23</v>
      </c>
      <c r="I23" s="42" t="s">
        <v>23</v>
      </c>
      <c r="J23" s="71"/>
      <c r="K23" s="72">
        <f t="shared" si="0"/>
        <v>0</v>
      </c>
      <c r="L23" s="73"/>
      <c r="M23" s="74"/>
    </row>
    <row r="24" spans="1:13" s="38" customFormat="1" ht="55.5" customHeight="1" x14ac:dyDescent="0.2">
      <c r="A24" s="65">
        <f t="shared" si="1"/>
        <v>17</v>
      </c>
      <c r="B24" s="106" t="s">
        <v>94</v>
      </c>
      <c r="C24" s="39"/>
      <c r="D24" s="35" t="s">
        <v>116</v>
      </c>
      <c r="E24" s="40">
        <v>2.1</v>
      </c>
      <c r="F24" s="40">
        <v>0.8</v>
      </c>
      <c r="G24" s="40">
        <v>0.78</v>
      </c>
      <c r="H24" s="41">
        <v>1</v>
      </c>
      <c r="I24" s="42" t="s">
        <v>13</v>
      </c>
      <c r="J24" s="43"/>
      <c r="K24" s="44">
        <f t="shared" si="0"/>
        <v>0</v>
      </c>
      <c r="L24" s="36"/>
      <c r="M24" s="37"/>
    </row>
    <row r="25" spans="1:13" s="38" customFormat="1" ht="12.75" x14ac:dyDescent="0.2">
      <c r="A25" s="65">
        <f t="shared" si="1"/>
        <v>18</v>
      </c>
      <c r="B25" s="106" t="s">
        <v>25</v>
      </c>
      <c r="C25" s="39"/>
      <c r="D25" s="35" t="s">
        <v>26</v>
      </c>
      <c r="E25" s="40"/>
      <c r="F25" s="40"/>
      <c r="G25" s="40"/>
      <c r="H25" s="41">
        <v>96</v>
      </c>
      <c r="I25" s="42" t="s">
        <v>12</v>
      </c>
      <c r="J25" s="43"/>
      <c r="K25" s="44">
        <f t="shared" si="0"/>
        <v>0</v>
      </c>
      <c r="L25" s="36"/>
      <c r="M25" s="37"/>
    </row>
    <row r="26" spans="1:13" s="38" customFormat="1" ht="12.75" x14ac:dyDescent="0.2">
      <c r="A26" s="65">
        <f t="shared" si="1"/>
        <v>19</v>
      </c>
      <c r="B26" s="106" t="s">
        <v>36</v>
      </c>
      <c r="C26" s="39"/>
      <c r="D26" s="35"/>
      <c r="E26" s="40"/>
      <c r="F26" s="40"/>
      <c r="G26" s="40"/>
      <c r="H26" s="41">
        <v>1</v>
      </c>
      <c r="I26" s="42" t="s">
        <v>32</v>
      </c>
      <c r="J26" s="43"/>
      <c r="K26" s="44">
        <f t="shared" si="0"/>
        <v>0</v>
      </c>
      <c r="L26" s="48"/>
      <c r="M26" s="37"/>
    </row>
    <row r="27" spans="1:13" s="38" customFormat="1" ht="12.75" x14ac:dyDescent="0.2">
      <c r="A27" s="65">
        <f>+A26+1</f>
        <v>20</v>
      </c>
      <c r="B27" s="106" t="s">
        <v>34</v>
      </c>
      <c r="C27" s="39"/>
      <c r="D27" s="35"/>
      <c r="E27" s="40"/>
      <c r="F27" s="40"/>
      <c r="G27" s="40"/>
      <c r="H27" s="41">
        <v>2.64</v>
      </c>
      <c r="I27" s="42" t="s">
        <v>12</v>
      </c>
      <c r="J27" s="43"/>
      <c r="K27" s="44">
        <f t="shared" si="0"/>
        <v>0</v>
      </c>
      <c r="L27" s="48"/>
      <c r="M27" s="37"/>
    </row>
    <row r="28" spans="1:13" s="38" customFormat="1" ht="25.5" x14ac:dyDescent="0.2">
      <c r="A28" s="65">
        <f t="shared" si="1"/>
        <v>21</v>
      </c>
      <c r="B28" s="106" t="s">
        <v>35</v>
      </c>
      <c r="C28" s="39"/>
      <c r="D28" s="35" t="s">
        <v>33</v>
      </c>
      <c r="E28" s="40"/>
      <c r="F28" s="40"/>
      <c r="G28" s="40"/>
      <c r="H28" s="41">
        <v>1</v>
      </c>
      <c r="I28" s="42" t="s">
        <v>32</v>
      </c>
      <c r="J28" s="43"/>
      <c r="K28" s="44">
        <f t="shared" si="0"/>
        <v>0</v>
      </c>
      <c r="L28" s="48"/>
      <c r="M28" s="37"/>
    </row>
    <row r="29" spans="1:13" s="38" customFormat="1" ht="12.75" x14ac:dyDescent="0.2">
      <c r="A29" s="65">
        <f t="shared" si="1"/>
        <v>22</v>
      </c>
      <c r="B29" s="106" t="s">
        <v>37</v>
      </c>
      <c r="C29" s="39"/>
      <c r="D29" s="35" t="s">
        <v>56</v>
      </c>
      <c r="E29" s="40"/>
      <c r="F29" s="40"/>
      <c r="G29" s="40"/>
      <c r="H29" s="41">
        <v>130.19999999999999</v>
      </c>
      <c r="I29" s="42" t="s">
        <v>12</v>
      </c>
      <c r="J29" s="43"/>
      <c r="K29" s="44">
        <f t="shared" si="0"/>
        <v>0</v>
      </c>
      <c r="L29" s="48"/>
      <c r="M29" s="37"/>
    </row>
    <row r="30" spans="1:13" s="38" customFormat="1" ht="25.5" x14ac:dyDescent="0.2">
      <c r="A30" s="65">
        <f t="shared" si="1"/>
        <v>23</v>
      </c>
      <c r="B30" s="106" t="s">
        <v>38</v>
      </c>
      <c r="C30" s="39"/>
      <c r="D30" s="35" t="s">
        <v>57</v>
      </c>
      <c r="E30" s="40"/>
      <c r="F30" s="40"/>
      <c r="G30" s="40"/>
      <c r="H30" s="41">
        <f>H29</f>
        <v>130.19999999999999</v>
      </c>
      <c r="I30" s="42" t="s">
        <v>12</v>
      </c>
      <c r="J30" s="43"/>
      <c r="K30" s="44">
        <f t="shared" si="0"/>
        <v>0</v>
      </c>
      <c r="L30" s="48"/>
      <c r="M30" s="37"/>
    </row>
    <row r="31" spans="1:13" s="38" customFormat="1" ht="25.5" x14ac:dyDescent="0.2">
      <c r="A31" s="65">
        <f t="shared" si="1"/>
        <v>24</v>
      </c>
      <c r="B31" s="106" t="s">
        <v>39</v>
      </c>
      <c r="C31" s="39"/>
      <c r="D31" s="35" t="s">
        <v>58</v>
      </c>
      <c r="E31" s="40"/>
      <c r="F31" s="40"/>
      <c r="G31" s="40"/>
      <c r="H31" s="41">
        <v>93.6</v>
      </c>
      <c r="I31" s="42" t="s">
        <v>12</v>
      </c>
      <c r="J31" s="43"/>
      <c r="K31" s="44">
        <f t="shared" si="0"/>
        <v>0</v>
      </c>
      <c r="L31" s="48"/>
      <c r="M31" s="37"/>
    </row>
    <row r="32" spans="1:13" s="38" customFormat="1" ht="12.75" x14ac:dyDescent="0.2">
      <c r="A32" s="65">
        <f t="shared" si="1"/>
        <v>25</v>
      </c>
      <c r="B32" s="106" t="s">
        <v>40</v>
      </c>
      <c r="C32" s="39"/>
      <c r="D32" s="35" t="s">
        <v>59</v>
      </c>
      <c r="E32" s="40"/>
      <c r="F32" s="40"/>
      <c r="G32" s="40"/>
      <c r="H32" s="76">
        <v>200</v>
      </c>
      <c r="I32" s="42" t="s">
        <v>131</v>
      </c>
      <c r="J32" s="43"/>
      <c r="K32" s="44">
        <f t="shared" si="0"/>
        <v>0</v>
      </c>
      <c r="L32" s="48"/>
      <c r="M32" s="37"/>
    </row>
    <row r="33" spans="1:13" s="38" customFormat="1" ht="12.75" x14ac:dyDescent="0.2">
      <c r="A33" s="65">
        <f t="shared" si="1"/>
        <v>26</v>
      </c>
      <c r="B33" s="106" t="s">
        <v>41</v>
      </c>
      <c r="C33" s="39"/>
      <c r="D33" s="35" t="s">
        <v>60</v>
      </c>
      <c r="E33" s="40"/>
      <c r="F33" s="40"/>
      <c r="G33" s="40"/>
      <c r="H33" s="76">
        <v>300</v>
      </c>
      <c r="I33" s="42" t="s">
        <v>131</v>
      </c>
      <c r="J33" s="43"/>
      <c r="K33" s="44">
        <f t="shared" si="0"/>
        <v>0</v>
      </c>
      <c r="L33" s="48"/>
      <c r="M33" s="37"/>
    </row>
    <row r="34" spans="1:13" s="38" customFormat="1" ht="12.75" x14ac:dyDescent="0.2">
      <c r="A34" s="65">
        <f t="shared" si="1"/>
        <v>27</v>
      </c>
      <c r="B34" s="106" t="s">
        <v>42</v>
      </c>
      <c r="C34" s="39"/>
      <c r="D34" s="35" t="s">
        <v>61</v>
      </c>
      <c r="E34" s="40"/>
      <c r="F34" s="40"/>
      <c r="G34" s="40"/>
      <c r="H34" s="76">
        <v>100</v>
      </c>
      <c r="I34" s="42" t="s">
        <v>131</v>
      </c>
      <c r="J34" s="43"/>
      <c r="K34" s="44">
        <f t="shared" si="0"/>
        <v>0</v>
      </c>
      <c r="L34" s="48"/>
      <c r="M34" s="37"/>
    </row>
    <row r="35" spans="1:13" s="38" customFormat="1" ht="12.75" x14ac:dyDescent="0.2">
      <c r="A35" s="65">
        <f t="shared" si="1"/>
        <v>28</v>
      </c>
      <c r="B35" s="106" t="s">
        <v>43</v>
      </c>
      <c r="C35" s="39"/>
      <c r="D35" s="35" t="s">
        <v>132</v>
      </c>
      <c r="E35" s="40"/>
      <c r="F35" s="40"/>
      <c r="G35" s="40"/>
      <c r="H35" s="76">
        <v>70</v>
      </c>
      <c r="I35" s="42" t="s">
        <v>44</v>
      </c>
      <c r="J35" s="43"/>
      <c r="K35" s="44">
        <f t="shared" si="0"/>
        <v>0</v>
      </c>
      <c r="L35" s="48"/>
      <c r="M35" s="37"/>
    </row>
    <row r="36" spans="1:13" s="38" customFormat="1" ht="12.75" x14ac:dyDescent="0.2">
      <c r="A36" s="65">
        <f t="shared" si="1"/>
        <v>29</v>
      </c>
      <c r="B36" s="106" t="s">
        <v>136</v>
      </c>
      <c r="C36" s="39"/>
      <c r="D36" s="35" t="s">
        <v>62</v>
      </c>
      <c r="E36" s="40"/>
      <c r="F36" s="40"/>
      <c r="G36" s="40"/>
      <c r="H36" s="76">
        <v>80</v>
      </c>
      <c r="I36" s="42" t="s">
        <v>131</v>
      </c>
      <c r="J36" s="43"/>
      <c r="K36" s="44">
        <f t="shared" si="0"/>
        <v>0</v>
      </c>
      <c r="L36" s="48"/>
      <c r="M36" s="37"/>
    </row>
    <row r="37" spans="1:13" s="38" customFormat="1" ht="12.75" x14ac:dyDescent="0.2">
      <c r="A37" s="65">
        <f t="shared" si="1"/>
        <v>30</v>
      </c>
      <c r="B37" s="106" t="s">
        <v>45</v>
      </c>
      <c r="C37" s="39"/>
      <c r="D37" s="35" t="s">
        <v>63</v>
      </c>
      <c r="E37" s="40"/>
      <c r="F37" s="40"/>
      <c r="G37" s="40"/>
      <c r="H37" s="41">
        <v>1</v>
      </c>
      <c r="I37" s="42" t="s">
        <v>23</v>
      </c>
      <c r="J37" s="43"/>
      <c r="K37" s="44">
        <f t="shared" si="0"/>
        <v>0</v>
      </c>
      <c r="L37" s="48"/>
      <c r="M37" s="37"/>
    </row>
    <row r="38" spans="1:13" s="38" customFormat="1" ht="12.75" x14ac:dyDescent="0.2">
      <c r="A38" s="65">
        <f t="shared" si="1"/>
        <v>31</v>
      </c>
      <c r="B38" s="106" t="s">
        <v>46</v>
      </c>
      <c r="C38" s="39"/>
      <c r="D38" s="39" t="s">
        <v>66</v>
      </c>
      <c r="E38" s="40"/>
      <c r="F38" s="40"/>
      <c r="G38" s="40"/>
      <c r="H38" s="41">
        <v>1</v>
      </c>
      <c r="I38" s="42" t="s">
        <v>23</v>
      </c>
      <c r="J38" s="43"/>
      <c r="K38" s="44">
        <f t="shared" si="0"/>
        <v>0</v>
      </c>
      <c r="L38" s="48"/>
      <c r="M38" s="37"/>
    </row>
    <row r="39" spans="1:13" s="38" customFormat="1" ht="12.75" x14ac:dyDescent="0.2">
      <c r="A39" s="65">
        <f t="shared" si="1"/>
        <v>32</v>
      </c>
      <c r="B39" s="106" t="s">
        <v>47</v>
      </c>
      <c r="C39" s="39"/>
      <c r="D39" s="39" t="s">
        <v>64</v>
      </c>
      <c r="E39" s="40"/>
      <c r="F39" s="40"/>
      <c r="G39" s="40"/>
      <c r="H39" s="41">
        <v>2</v>
      </c>
      <c r="I39" s="42" t="s">
        <v>11</v>
      </c>
      <c r="J39" s="43"/>
      <c r="K39" s="44">
        <f t="shared" si="0"/>
        <v>0</v>
      </c>
      <c r="L39" s="48"/>
      <c r="M39" s="37"/>
    </row>
    <row r="40" spans="1:13" s="38" customFormat="1" ht="12.75" x14ac:dyDescent="0.2">
      <c r="A40" s="65">
        <f t="shared" si="1"/>
        <v>33</v>
      </c>
      <c r="B40" s="106" t="s">
        <v>48</v>
      </c>
      <c r="C40" s="39"/>
      <c r="D40" s="39" t="s">
        <v>65</v>
      </c>
      <c r="E40" s="40"/>
      <c r="F40" s="40"/>
      <c r="G40" s="40"/>
      <c r="H40" s="41">
        <v>2</v>
      </c>
      <c r="I40" s="42" t="s">
        <v>55</v>
      </c>
      <c r="J40" s="43"/>
      <c r="K40" s="44">
        <f t="shared" si="0"/>
        <v>0</v>
      </c>
      <c r="L40" s="48"/>
      <c r="M40" s="37"/>
    </row>
    <row r="41" spans="1:13" s="38" customFormat="1" ht="12.75" x14ac:dyDescent="0.2">
      <c r="A41" s="65">
        <f t="shared" si="1"/>
        <v>34</v>
      </c>
      <c r="B41" s="106" t="s">
        <v>49</v>
      </c>
      <c r="C41" s="39"/>
      <c r="D41" s="39" t="s">
        <v>67</v>
      </c>
      <c r="E41" s="40"/>
      <c r="F41" s="40"/>
      <c r="G41" s="40"/>
      <c r="H41" s="41">
        <v>1</v>
      </c>
      <c r="I41" s="42" t="s">
        <v>55</v>
      </c>
      <c r="J41" s="43"/>
      <c r="K41" s="44">
        <f t="shared" si="0"/>
        <v>0</v>
      </c>
      <c r="L41" s="48"/>
      <c r="M41" s="37"/>
    </row>
    <row r="42" spans="1:13" s="38" customFormat="1" ht="12.75" x14ac:dyDescent="0.2">
      <c r="A42" s="65">
        <f t="shared" si="1"/>
        <v>35</v>
      </c>
      <c r="B42" s="106" t="s">
        <v>50</v>
      </c>
      <c r="C42" s="39"/>
      <c r="D42" s="35" t="s">
        <v>68</v>
      </c>
      <c r="E42" s="40"/>
      <c r="F42" s="40"/>
      <c r="G42" s="40"/>
      <c r="H42" s="41">
        <v>21</v>
      </c>
      <c r="I42" s="42" t="s">
        <v>11</v>
      </c>
      <c r="J42" s="43"/>
      <c r="K42" s="44">
        <f t="shared" si="0"/>
        <v>0</v>
      </c>
      <c r="L42" s="48"/>
      <c r="M42" s="37"/>
    </row>
    <row r="43" spans="1:13" s="38" customFormat="1" ht="12.75" x14ac:dyDescent="0.2">
      <c r="A43" s="65">
        <f t="shared" si="1"/>
        <v>36</v>
      </c>
      <c r="B43" s="106" t="s">
        <v>51</v>
      </c>
      <c r="C43" s="39"/>
      <c r="D43" s="35" t="s">
        <v>69</v>
      </c>
      <c r="E43" s="40"/>
      <c r="F43" s="40"/>
      <c r="G43" s="40"/>
      <c r="H43" s="41">
        <v>22</v>
      </c>
      <c r="I43" s="42" t="s">
        <v>55</v>
      </c>
      <c r="J43" s="43"/>
      <c r="K43" s="44">
        <f t="shared" si="0"/>
        <v>0</v>
      </c>
      <c r="L43" s="48"/>
      <c r="M43" s="37"/>
    </row>
    <row r="44" spans="1:13" s="38" customFormat="1" ht="12.75" x14ac:dyDescent="0.2">
      <c r="A44" s="65">
        <f t="shared" si="1"/>
        <v>37</v>
      </c>
      <c r="B44" s="106" t="s">
        <v>52</v>
      </c>
      <c r="C44" s="39"/>
      <c r="D44" s="35" t="s">
        <v>70</v>
      </c>
      <c r="E44" s="40"/>
      <c r="F44" s="40"/>
      <c r="G44" s="40"/>
      <c r="H44" s="41">
        <v>22</v>
      </c>
      <c r="I44" s="42" t="s">
        <v>55</v>
      </c>
      <c r="J44" s="43"/>
      <c r="K44" s="44">
        <f t="shared" si="0"/>
        <v>0</v>
      </c>
      <c r="L44" s="48"/>
      <c r="M44" s="37"/>
    </row>
    <row r="45" spans="1:13" s="38" customFormat="1" ht="25.5" x14ac:dyDescent="0.2">
      <c r="A45" s="65">
        <f t="shared" si="1"/>
        <v>38</v>
      </c>
      <c r="B45" s="106" t="s">
        <v>135</v>
      </c>
      <c r="C45" s="39"/>
      <c r="D45" s="35"/>
      <c r="E45" s="40"/>
      <c r="F45" s="40"/>
      <c r="G45" s="40"/>
      <c r="H45" s="77">
        <v>3</v>
      </c>
      <c r="I45" s="42" t="s">
        <v>134</v>
      </c>
      <c r="J45" s="43"/>
      <c r="K45" s="44">
        <f t="shared" si="0"/>
        <v>0</v>
      </c>
      <c r="L45" s="48"/>
      <c r="M45" s="37"/>
    </row>
    <row r="46" spans="1:13" s="38" customFormat="1" ht="25.5" x14ac:dyDescent="0.2">
      <c r="A46" s="65">
        <f t="shared" si="1"/>
        <v>39</v>
      </c>
      <c r="B46" s="106" t="s">
        <v>133</v>
      </c>
      <c r="C46" s="39"/>
      <c r="D46" s="35" t="s">
        <v>71</v>
      </c>
      <c r="E46" s="40"/>
      <c r="F46" s="40"/>
      <c r="G46" s="40"/>
      <c r="H46" s="76">
        <v>6</v>
      </c>
      <c r="I46" s="42" t="s">
        <v>23</v>
      </c>
      <c r="J46" s="43"/>
      <c r="K46" s="44">
        <f t="shared" si="0"/>
        <v>0</v>
      </c>
      <c r="L46" s="48"/>
      <c r="M46" s="37"/>
    </row>
    <row r="47" spans="1:13" s="38" customFormat="1" ht="12.75" x14ac:dyDescent="0.2">
      <c r="A47" s="65">
        <f t="shared" si="1"/>
        <v>40</v>
      </c>
      <c r="B47" s="106" t="s">
        <v>53</v>
      </c>
      <c r="C47" s="39"/>
      <c r="D47" s="35" t="s">
        <v>72</v>
      </c>
      <c r="E47" s="40"/>
      <c r="F47" s="40"/>
      <c r="G47" s="40"/>
      <c r="H47" s="76">
        <v>700</v>
      </c>
      <c r="I47" s="42" t="s">
        <v>131</v>
      </c>
      <c r="J47" s="43"/>
      <c r="K47" s="44">
        <f t="shared" si="0"/>
        <v>0</v>
      </c>
      <c r="L47" s="48"/>
      <c r="M47" s="37"/>
    </row>
    <row r="48" spans="1:13" s="38" customFormat="1" ht="12.75" x14ac:dyDescent="0.2">
      <c r="A48" s="65">
        <f t="shared" si="1"/>
        <v>41</v>
      </c>
      <c r="B48" s="106" t="s">
        <v>54</v>
      </c>
      <c r="C48" s="39"/>
      <c r="D48" s="35" t="s">
        <v>73</v>
      </c>
      <c r="E48" s="40"/>
      <c r="F48" s="40"/>
      <c r="G48" s="40"/>
      <c r="H48" s="76">
        <v>100</v>
      </c>
      <c r="I48" s="42" t="s">
        <v>131</v>
      </c>
      <c r="J48" s="43"/>
      <c r="K48" s="44">
        <f t="shared" si="0"/>
        <v>0</v>
      </c>
      <c r="L48" s="48"/>
      <c r="M48" s="37"/>
    </row>
    <row r="49" spans="1:17" s="51" customFormat="1" ht="15" x14ac:dyDescent="0.25">
      <c r="A49" s="156" t="s">
        <v>140</v>
      </c>
      <c r="B49" s="156"/>
      <c r="C49" s="156"/>
      <c r="D49" s="156"/>
      <c r="E49" s="156"/>
      <c r="F49" s="156"/>
      <c r="G49" s="156"/>
      <c r="H49" s="156"/>
      <c r="I49" s="156"/>
      <c r="J49" s="132"/>
      <c r="K49" s="127"/>
      <c r="L49" s="52"/>
      <c r="M49" s="50"/>
      <c r="O49" s="33"/>
      <c r="P49" s="33"/>
    </row>
    <row r="50" spans="1:17" s="33" customFormat="1" ht="15" x14ac:dyDescent="0.25">
      <c r="A50" s="157" t="s">
        <v>139</v>
      </c>
      <c r="B50" s="157"/>
      <c r="C50" s="157"/>
      <c r="D50" s="157"/>
      <c r="E50" s="157"/>
      <c r="F50" s="157"/>
      <c r="G50" s="157"/>
      <c r="H50" s="157"/>
      <c r="I50" s="157"/>
      <c r="J50" s="131"/>
      <c r="K50" s="127"/>
      <c r="L50" s="49"/>
    </row>
    <row r="51" spans="1:17" s="33" customFormat="1" ht="15" x14ac:dyDescent="0.25">
      <c r="A51" s="158" t="s">
        <v>138</v>
      </c>
      <c r="B51" s="158"/>
      <c r="C51" s="158"/>
      <c r="D51" s="158"/>
      <c r="E51" s="158"/>
      <c r="F51" s="158"/>
      <c r="G51" s="158"/>
      <c r="H51" s="158"/>
      <c r="I51" s="158"/>
      <c r="J51" s="130"/>
      <c r="K51" s="129"/>
      <c r="L51" s="49"/>
    </row>
    <row r="52" spans="1:17" s="33" customFormat="1" ht="15" x14ac:dyDescent="0.25">
      <c r="A52" s="53"/>
      <c r="B52" s="53"/>
      <c r="C52" s="56"/>
      <c r="D52" s="53"/>
      <c r="E52" s="54"/>
      <c r="F52" s="54"/>
      <c r="G52" s="54"/>
      <c r="H52" s="54"/>
      <c r="I52" s="54"/>
      <c r="J52" s="54"/>
      <c r="K52" s="55"/>
      <c r="L52" s="49"/>
    </row>
    <row r="53" spans="1:17" s="33" customFormat="1" ht="15" x14ac:dyDescent="0.25">
      <c r="A53" s="50"/>
      <c r="B53" s="56"/>
      <c r="C53" s="56"/>
      <c r="D53" s="57"/>
      <c r="E53" s="160"/>
      <c r="F53" s="160"/>
      <c r="G53" s="160"/>
      <c r="H53" s="160"/>
      <c r="I53" s="160"/>
      <c r="J53" s="160"/>
      <c r="K53" s="49"/>
      <c r="L53" s="49"/>
    </row>
    <row r="54" spans="1:17" s="59" customFormat="1" x14ac:dyDescent="0.2">
      <c r="A54" s="58"/>
      <c r="B54" s="56"/>
      <c r="C54" s="56"/>
      <c r="E54" s="60"/>
      <c r="F54" s="60"/>
      <c r="G54" s="60"/>
      <c r="H54" s="61"/>
      <c r="I54" s="62"/>
      <c r="J54" s="63"/>
      <c r="K54" s="60"/>
      <c r="L54" s="64"/>
      <c r="M54" s="58"/>
      <c r="N54" s="58"/>
      <c r="O54" s="58"/>
      <c r="P54" s="58"/>
      <c r="Q54" s="58"/>
    </row>
    <row r="55" spans="1:17" s="59" customFormat="1" x14ac:dyDescent="0.2">
      <c r="A55" s="58"/>
      <c r="B55" s="56"/>
      <c r="E55" s="60"/>
      <c r="F55" s="60"/>
      <c r="G55" s="60"/>
      <c r="H55" s="61"/>
      <c r="I55" s="62"/>
      <c r="J55" s="63"/>
      <c r="K55" s="60"/>
      <c r="L55" s="64"/>
      <c r="M55" s="58"/>
      <c r="N55" s="58"/>
      <c r="O55" s="58"/>
      <c r="P55" s="58"/>
      <c r="Q55" s="58"/>
    </row>
    <row r="56" spans="1:17" s="59" customFormat="1" x14ac:dyDescent="0.2">
      <c r="A56" s="58"/>
      <c r="B56" s="56"/>
      <c r="E56" s="60"/>
      <c r="F56" s="60"/>
      <c r="G56" s="60"/>
      <c r="H56" s="61"/>
      <c r="I56" s="62"/>
      <c r="J56" s="63"/>
      <c r="K56" s="60"/>
      <c r="L56" s="64"/>
      <c r="M56" s="58"/>
      <c r="N56" s="58"/>
      <c r="O56" s="58"/>
      <c r="P56" s="58"/>
      <c r="Q56" s="58"/>
    </row>
  </sheetData>
  <mergeCells count="15">
    <mergeCell ref="I2:I3"/>
    <mergeCell ref="J2:J3"/>
    <mergeCell ref="K2:K3"/>
    <mergeCell ref="A5:A8"/>
    <mergeCell ref="C2:C3"/>
    <mergeCell ref="A2:A3"/>
    <mergeCell ref="B2:B3"/>
    <mergeCell ref="D2:D3"/>
    <mergeCell ref="E2:G2"/>
    <mergeCell ref="H2:H3"/>
    <mergeCell ref="A49:I49"/>
    <mergeCell ref="A50:I50"/>
    <mergeCell ref="A51:I51"/>
    <mergeCell ref="A4:K4"/>
    <mergeCell ref="E53:J53"/>
  </mergeCells>
  <phoneticPr fontId="15" type="noConversion"/>
  <pageMargins left="0.6" right="0.25" top="0.28000000000000003" bottom="0.27" header="0" footer="0"/>
  <pageSetup paperSize="9" scale="105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WhiteSpace="0" view="pageLayout" topLeftCell="A43" zoomScaleNormal="100" zoomScaleSheetLayoutView="90" workbookViewId="0">
      <selection activeCell="D7" sqref="D7"/>
    </sheetView>
  </sheetViews>
  <sheetFormatPr defaultColWidth="9" defaultRowHeight="33" customHeight="1" x14ac:dyDescent="0.2"/>
  <cols>
    <col min="1" max="1" width="5.625" style="58" customWidth="1"/>
    <col min="2" max="2" width="23.125" style="59" customWidth="1"/>
    <col min="3" max="3" width="14.375" style="59" hidden="1" customWidth="1"/>
    <col min="4" max="4" width="40" style="59" customWidth="1"/>
    <col min="5" max="5" width="4.5" style="60" customWidth="1"/>
    <col min="6" max="6" width="4.875" style="60" customWidth="1"/>
    <col min="7" max="7" width="4.5" style="60" customWidth="1"/>
    <col min="8" max="8" width="6.25" style="61" customWidth="1"/>
    <col min="9" max="9" width="5" style="62" customWidth="1"/>
    <col min="10" max="10" width="8.875" style="63" customWidth="1"/>
    <col min="11" max="11" width="10.25" style="60" customWidth="1"/>
    <col min="12" max="12" width="16" style="64" customWidth="1"/>
    <col min="13" max="13" width="18" style="58" customWidth="1"/>
    <col min="14" max="16384" width="9" style="58"/>
  </cols>
  <sheetData>
    <row r="1" spans="1:13" s="104" customFormat="1" ht="19.5" customHeight="1" x14ac:dyDescent="0.25">
      <c r="A1" s="124"/>
      <c r="B1" s="125"/>
      <c r="C1" s="125"/>
      <c r="D1" s="125"/>
      <c r="F1" s="125"/>
      <c r="G1" s="125"/>
      <c r="H1" s="125"/>
      <c r="I1" s="125"/>
      <c r="J1" s="125"/>
      <c r="K1" s="125"/>
      <c r="L1" s="105"/>
    </row>
    <row r="2" spans="1:13" s="51" customFormat="1" ht="15" x14ac:dyDescent="0.25">
      <c r="A2" s="161" t="s">
        <v>0</v>
      </c>
      <c r="B2" s="162" t="s">
        <v>1</v>
      </c>
      <c r="C2" s="165" t="s">
        <v>109</v>
      </c>
      <c r="D2" s="162" t="s">
        <v>9</v>
      </c>
      <c r="E2" s="163" t="s">
        <v>2</v>
      </c>
      <c r="F2" s="163"/>
      <c r="G2" s="163"/>
      <c r="H2" s="164" t="s">
        <v>3</v>
      </c>
      <c r="I2" s="165" t="s">
        <v>10</v>
      </c>
      <c r="J2" s="167" t="s">
        <v>4</v>
      </c>
      <c r="K2" s="169" t="s">
        <v>5</v>
      </c>
      <c r="L2" s="49"/>
    </row>
    <row r="3" spans="1:13" s="51" customFormat="1" ht="15" x14ac:dyDescent="0.25">
      <c r="A3" s="161"/>
      <c r="B3" s="162"/>
      <c r="C3" s="166"/>
      <c r="D3" s="162"/>
      <c r="E3" s="108" t="s">
        <v>6</v>
      </c>
      <c r="F3" s="108" t="s">
        <v>7</v>
      </c>
      <c r="G3" s="108" t="s">
        <v>8</v>
      </c>
      <c r="H3" s="164"/>
      <c r="I3" s="166"/>
      <c r="J3" s="168"/>
      <c r="K3" s="170"/>
      <c r="L3" s="49"/>
    </row>
    <row r="4" spans="1:13" s="51" customFormat="1" ht="15" x14ac:dyDescent="0.25">
      <c r="A4" s="175" t="s">
        <v>28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  <c r="L4" s="49"/>
    </row>
    <row r="5" spans="1:13" s="38" customFormat="1" ht="12.75" x14ac:dyDescent="0.2">
      <c r="A5" s="171">
        <v>1</v>
      </c>
      <c r="B5" s="106" t="s">
        <v>14</v>
      </c>
      <c r="C5" s="39"/>
      <c r="D5" s="35"/>
      <c r="E5" s="40"/>
      <c r="F5" s="40"/>
      <c r="G5" s="40"/>
      <c r="H5" s="41"/>
      <c r="I5" s="42"/>
      <c r="J5" s="43"/>
      <c r="K5" s="44"/>
      <c r="L5" s="36"/>
      <c r="M5" s="37"/>
    </row>
    <row r="6" spans="1:13" s="38" customFormat="1" ht="38.25" x14ac:dyDescent="0.2">
      <c r="A6" s="172"/>
      <c r="B6" s="107" t="s">
        <v>15</v>
      </c>
      <c r="C6" s="47"/>
      <c r="D6" s="35" t="s">
        <v>104</v>
      </c>
      <c r="E6" s="40"/>
      <c r="F6" s="40"/>
      <c r="G6" s="40"/>
      <c r="H6" s="41">
        <v>1</v>
      </c>
      <c r="I6" s="42" t="s">
        <v>18</v>
      </c>
      <c r="J6" s="43"/>
      <c r="K6" s="44"/>
      <c r="L6" s="36"/>
      <c r="M6" s="37"/>
    </row>
    <row r="7" spans="1:13" s="38" customFormat="1" ht="31.5" customHeight="1" x14ac:dyDescent="0.2">
      <c r="A7" s="172"/>
      <c r="B7" s="107" t="s">
        <v>84</v>
      </c>
      <c r="C7" s="47"/>
      <c r="D7" s="35" t="s">
        <v>105</v>
      </c>
      <c r="E7" s="40">
        <f>3.5+4</f>
        <v>7.5</v>
      </c>
      <c r="F7" s="40"/>
      <c r="G7" s="40">
        <v>2</v>
      </c>
      <c r="H7" s="41">
        <f>G7*E7</f>
        <v>15</v>
      </c>
      <c r="I7" s="42" t="s">
        <v>19</v>
      </c>
      <c r="J7" s="43"/>
      <c r="K7" s="44"/>
      <c r="L7" s="36"/>
      <c r="M7" s="37"/>
    </row>
    <row r="8" spans="1:13" s="38" customFormat="1" ht="38.25" x14ac:dyDescent="0.2">
      <c r="A8" s="173"/>
      <c r="B8" s="107" t="s">
        <v>16</v>
      </c>
      <c r="C8" s="47"/>
      <c r="D8" s="35" t="s">
        <v>106</v>
      </c>
      <c r="E8" s="40"/>
      <c r="F8" s="40"/>
      <c r="G8" s="40"/>
      <c r="H8" s="41">
        <v>1</v>
      </c>
      <c r="I8" s="42" t="s">
        <v>17</v>
      </c>
      <c r="J8" s="43"/>
      <c r="K8" s="44"/>
      <c r="L8" s="36"/>
      <c r="M8" s="37"/>
    </row>
    <row r="9" spans="1:13" s="38" customFormat="1" ht="108" customHeight="1" x14ac:dyDescent="0.2">
      <c r="A9" s="65">
        <f>+A5+1</f>
        <v>2</v>
      </c>
      <c r="B9" s="106" t="s">
        <v>82</v>
      </c>
      <c r="C9" s="39"/>
      <c r="D9" s="35" t="s">
        <v>120</v>
      </c>
      <c r="E9" s="40">
        <v>1.8</v>
      </c>
      <c r="F9" s="40">
        <v>0.8</v>
      </c>
      <c r="G9" s="40">
        <v>0.78</v>
      </c>
      <c r="H9" s="41">
        <v>1</v>
      </c>
      <c r="I9" s="42" t="s">
        <v>11</v>
      </c>
      <c r="J9" s="43"/>
      <c r="K9" s="44"/>
      <c r="L9" s="36"/>
      <c r="M9" s="37"/>
    </row>
    <row r="10" spans="1:13" s="38" customFormat="1" ht="12.75" x14ac:dyDescent="0.2">
      <c r="A10" s="65">
        <f t="shared" ref="A10:A52" si="0">+A9+1</f>
        <v>3</v>
      </c>
      <c r="B10" s="106" t="s">
        <v>75</v>
      </c>
      <c r="C10" s="39"/>
      <c r="D10" s="35" t="s">
        <v>107</v>
      </c>
      <c r="E10" s="40">
        <v>1.8</v>
      </c>
      <c r="F10" s="40">
        <v>0.8</v>
      </c>
      <c r="G10" s="40"/>
      <c r="H10" s="41">
        <v>1</v>
      </c>
      <c r="I10" s="42" t="s">
        <v>11</v>
      </c>
      <c r="J10" s="43"/>
      <c r="K10" s="44"/>
      <c r="L10" s="36"/>
      <c r="M10" s="37"/>
    </row>
    <row r="11" spans="1:13" s="38" customFormat="1" ht="32.25" customHeight="1" x14ac:dyDescent="0.2">
      <c r="A11" s="65">
        <f t="shared" si="0"/>
        <v>4</v>
      </c>
      <c r="B11" s="106" t="s">
        <v>112</v>
      </c>
      <c r="C11" s="39"/>
      <c r="D11" s="35" t="s">
        <v>108</v>
      </c>
      <c r="E11" s="40"/>
      <c r="F11" s="40"/>
      <c r="G11" s="40"/>
      <c r="H11" s="41">
        <v>1</v>
      </c>
      <c r="I11" s="42" t="s">
        <v>23</v>
      </c>
      <c r="J11" s="43"/>
      <c r="K11" s="44"/>
      <c r="L11" s="36"/>
      <c r="M11" s="37"/>
    </row>
    <row r="12" spans="1:13" s="33" customFormat="1" ht="102.75" customHeight="1" x14ac:dyDescent="0.2">
      <c r="A12" s="67">
        <f t="shared" si="0"/>
        <v>5</v>
      </c>
      <c r="B12" s="106" t="s">
        <v>81</v>
      </c>
      <c r="C12" s="39"/>
      <c r="D12" s="66" t="s">
        <v>120</v>
      </c>
      <c r="E12" s="40">
        <v>1.4</v>
      </c>
      <c r="F12" s="40">
        <v>0.7</v>
      </c>
      <c r="G12" s="40">
        <v>0.78</v>
      </c>
      <c r="H12" s="41">
        <v>2</v>
      </c>
      <c r="I12" s="42" t="s">
        <v>13</v>
      </c>
      <c r="J12" s="43"/>
      <c r="K12" s="44"/>
      <c r="L12" s="70"/>
      <c r="M12" s="69"/>
    </row>
    <row r="13" spans="1:13" s="33" customFormat="1" ht="12.75" x14ac:dyDescent="0.2">
      <c r="A13" s="67">
        <f t="shared" si="0"/>
        <v>6</v>
      </c>
      <c r="B13" s="106" t="s">
        <v>78</v>
      </c>
      <c r="C13" s="39"/>
      <c r="D13" s="66" t="s">
        <v>107</v>
      </c>
      <c r="E13" s="40">
        <v>1.4</v>
      </c>
      <c r="F13" s="40">
        <v>0.7</v>
      </c>
      <c r="G13" s="40"/>
      <c r="H13" s="41">
        <v>2</v>
      </c>
      <c r="I13" s="42" t="s">
        <v>11</v>
      </c>
      <c r="J13" s="43"/>
      <c r="K13" s="44"/>
      <c r="L13" s="68"/>
      <c r="M13" s="69"/>
    </row>
    <row r="14" spans="1:13" s="38" customFormat="1" ht="38.25" x14ac:dyDescent="0.2">
      <c r="A14" s="65">
        <f t="shared" si="0"/>
        <v>7</v>
      </c>
      <c r="B14" s="106" t="s">
        <v>111</v>
      </c>
      <c r="C14" s="39"/>
      <c r="D14" s="35" t="s">
        <v>117</v>
      </c>
      <c r="E14" s="40"/>
      <c r="F14" s="40"/>
      <c r="G14" s="40"/>
      <c r="H14" s="41">
        <v>2</v>
      </c>
      <c r="I14" s="42" t="s">
        <v>23</v>
      </c>
      <c r="J14" s="43"/>
      <c r="K14" s="44"/>
      <c r="L14" s="45"/>
      <c r="M14" s="37"/>
    </row>
    <row r="15" spans="1:13" s="38" customFormat="1" ht="109.5" customHeight="1" x14ac:dyDescent="0.2">
      <c r="A15" s="65">
        <f t="shared" si="0"/>
        <v>8</v>
      </c>
      <c r="B15" s="106" t="s">
        <v>122</v>
      </c>
      <c r="C15" s="39"/>
      <c r="D15" s="35" t="s">
        <v>119</v>
      </c>
      <c r="E15" s="40">
        <f>1.2</f>
        <v>1.2</v>
      </c>
      <c r="F15" s="40">
        <v>0.4</v>
      </c>
      <c r="G15" s="40">
        <v>3</v>
      </c>
      <c r="H15" s="41">
        <f>G15*E15*5</f>
        <v>18</v>
      </c>
      <c r="I15" s="42" t="s">
        <v>12</v>
      </c>
      <c r="J15" s="43"/>
      <c r="K15" s="44"/>
      <c r="L15" s="36"/>
      <c r="M15" s="37"/>
    </row>
    <row r="16" spans="1:13" s="38" customFormat="1" ht="110.25" customHeight="1" x14ac:dyDescent="0.2">
      <c r="A16" s="65">
        <f t="shared" si="0"/>
        <v>9</v>
      </c>
      <c r="B16" s="106" t="s">
        <v>123</v>
      </c>
      <c r="C16" s="39"/>
      <c r="D16" s="35" t="s">
        <v>119</v>
      </c>
      <c r="E16" s="40">
        <f>1.2</f>
        <v>1.2</v>
      </c>
      <c r="F16" s="40">
        <v>0.4</v>
      </c>
      <c r="G16" s="40">
        <v>0.9</v>
      </c>
      <c r="H16" s="41">
        <f>E16*6</f>
        <v>7.1999999999999993</v>
      </c>
      <c r="I16" s="42" t="s">
        <v>31</v>
      </c>
      <c r="J16" s="43"/>
      <c r="K16" s="44"/>
      <c r="L16" s="36"/>
      <c r="M16" s="37"/>
    </row>
    <row r="17" spans="1:13" s="38" customFormat="1" ht="102" x14ac:dyDescent="0.2">
      <c r="A17" s="65">
        <f t="shared" si="0"/>
        <v>10</v>
      </c>
      <c r="B17" s="106" t="s">
        <v>126</v>
      </c>
      <c r="C17" s="39"/>
      <c r="D17" s="35" t="s">
        <v>119</v>
      </c>
      <c r="E17" s="40">
        <f>2.65</f>
        <v>2.65</v>
      </c>
      <c r="F17" s="40">
        <v>0.4</v>
      </c>
      <c r="G17" s="40"/>
      <c r="H17" s="41">
        <v>2</v>
      </c>
      <c r="I17" s="42" t="s">
        <v>23</v>
      </c>
      <c r="J17" s="43"/>
      <c r="K17" s="44"/>
      <c r="L17" s="36"/>
      <c r="M17" s="37"/>
    </row>
    <row r="18" spans="1:13" s="38" customFormat="1" ht="111" customHeight="1" x14ac:dyDescent="0.2">
      <c r="A18" s="65">
        <f>+A16+1</f>
        <v>10</v>
      </c>
      <c r="B18" s="106" t="s">
        <v>124</v>
      </c>
      <c r="C18" s="39"/>
      <c r="D18" s="35" t="s">
        <v>119</v>
      </c>
      <c r="E18" s="40">
        <v>1.32</v>
      </c>
      <c r="F18" s="40">
        <v>0.4</v>
      </c>
      <c r="G18" s="40">
        <v>3</v>
      </c>
      <c r="H18" s="41">
        <f>G18*E18*1</f>
        <v>3.96</v>
      </c>
      <c r="I18" s="42" t="s">
        <v>12</v>
      </c>
      <c r="J18" s="43"/>
      <c r="K18" s="44"/>
      <c r="L18" s="36"/>
      <c r="M18" s="37"/>
    </row>
    <row r="19" spans="1:13" s="38" customFormat="1" ht="102" x14ac:dyDescent="0.2">
      <c r="A19" s="65">
        <f t="shared" si="0"/>
        <v>11</v>
      </c>
      <c r="B19" s="106" t="s">
        <v>125</v>
      </c>
      <c r="C19" s="39"/>
      <c r="D19" s="35" t="s">
        <v>119</v>
      </c>
      <c r="E19" s="40">
        <v>0.9</v>
      </c>
      <c r="F19" s="40">
        <v>0.4</v>
      </c>
      <c r="G19" s="40">
        <v>0.9</v>
      </c>
      <c r="H19" s="41">
        <f>E19*2</f>
        <v>1.8</v>
      </c>
      <c r="I19" s="42" t="s">
        <v>31</v>
      </c>
      <c r="J19" s="43"/>
      <c r="K19" s="44"/>
      <c r="L19" s="36"/>
      <c r="M19" s="37"/>
    </row>
    <row r="20" spans="1:13" s="38" customFormat="1" ht="102" x14ac:dyDescent="0.2">
      <c r="A20" s="65">
        <f t="shared" si="0"/>
        <v>12</v>
      </c>
      <c r="B20" s="106" t="s">
        <v>137</v>
      </c>
      <c r="C20" s="39"/>
      <c r="D20" s="35" t="s">
        <v>119</v>
      </c>
      <c r="E20" s="40">
        <v>1</v>
      </c>
      <c r="F20" s="40">
        <v>0.4</v>
      </c>
      <c r="G20" s="40">
        <v>0.9</v>
      </c>
      <c r="H20" s="41">
        <f>E20</f>
        <v>1</v>
      </c>
      <c r="I20" s="42" t="s">
        <v>31</v>
      </c>
      <c r="J20" s="43"/>
      <c r="K20" s="44"/>
      <c r="L20" s="36"/>
      <c r="M20" s="37"/>
    </row>
    <row r="21" spans="1:13" s="38" customFormat="1" ht="111.75" customHeight="1" x14ac:dyDescent="0.2">
      <c r="A21" s="65">
        <f t="shared" si="0"/>
        <v>13</v>
      </c>
      <c r="B21" s="106" t="s">
        <v>99</v>
      </c>
      <c r="C21" s="39"/>
      <c r="D21" s="35" t="s">
        <v>119</v>
      </c>
      <c r="E21" s="40">
        <v>1</v>
      </c>
      <c r="F21" s="40">
        <v>0.4</v>
      </c>
      <c r="G21" s="40">
        <v>0.9</v>
      </c>
      <c r="H21" s="41">
        <v>1</v>
      </c>
      <c r="I21" s="42" t="s">
        <v>11</v>
      </c>
      <c r="J21" s="43"/>
      <c r="K21" s="44"/>
      <c r="L21" s="36"/>
      <c r="M21" s="37"/>
    </row>
    <row r="22" spans="1:13" s="38" customFormat="1" ht="99.75" customHeight="1" x14ac:dyDescent="0.2">
      <c r="A22" s="65">
        <f t="shared" si="0"/>
        <v>14</v>
      </c>
      <c r="B22" s="106" t="s">
        <v>127</v>
      </c>
      <c r="C22" s="39"/>
      <c r="D22" s="35" t="s">
        <v>128</v>
      </c>
      <c r="E22" s="40">
        <v>0.5</v>
      </c>
      <c r="F22" s="40">
        <v>1.2</v>
      </c>
      <c r="G22" s="40">
        <v>0.78</v>
      </c>
      <c r="H22" s="41">
        <v>1</v>
      </c>
      <c r="I22" s="42" t="s">
        <v>23</v>
      </c>
      <c r="J22" s="43"/>
      <c r="K22" s="44"/>
      <c r="L22" s="36"/>
      <c r="M22" s="37"/>
    </row>
    <row r="23" spans="1:13" s="38" customFormat="1" ht="105" customHeight="1" x14ac:dyDescent="0.2">
      <c r="A23" s="65">
        <f t="shared" si="0"/>
        <v>15</v>
      </c>
      <c r="B23" s="106" t="s">
        <v>95</v>
      </c>
      <c r="C23" s="39"/>
      <c r="D23" s="35" t="s">
        <v>120</v>
      </c>
      <c r="E23" s="40">
        <v>1.2</v>
      </c>
      <c r="F23" s="40">
        <v>0.6</v>
      </c>
      <c r="G23" s="40">
        <v>0.78</v>
      </c>
      <c r="H23" s="41">
        <v>13</v>
      </c>
      <c r="I23" s="42" t="s">
        <v>23</v>
      </c>
      <c r="J23" s="43"/>
      <c r="K23" s="44"/>
      <c r="L23" s="36"/>
      <c r="M23" s="37"/>
    </row>
    <row r="24" spans="1:13" s="38" customFormat="1" ht="12.75" x14ac:dyDescent="0.2">
      <c r="A24" s="65">
        <f t="shared" si="0"/>
        <v>16</v>
      </c>
      <c r="B24" s="106" t="s">
        <v>87</v>
      </c>
      <c r="C24" s="39"/>
      <c r="D24" s="35" t="s">
        <v>118</v>
      </c>
      <c r="E24" s="40"/>
      <c r="F24" s="40"/>
      <c r="G24" s="40"/>
      <c r="H24" s="41">
        <v>13</v>
      </c>
      <c r="I24" s="42" t="s">
        <v>11</v>
      </c>
      <c r="J24" s="43"/>
      <c r="K24" s="44"/>
      <c r="L24" s="36"/>
      <c r="M24" s="37"/>
    </row>
    <row r="25" spans="1:13" s="38" customFormat="1" ht="113.25" customHeight="1" x14ac:dyDescent="0.2">
      <c r="A25" s="65">
        <f t="shared" si="0"/>
        <v>17</v>
      </c>
      <c r="B25" s="106" t="s">
        <v>21</v>
      </c>
      <c r="C25" s="39"/>
      <c r="D25" s="35" t="s">
        <v>119</v>
      </c>
      <c r="E25" s="40">
        <v>0.4</v>
      </c>
      <c r="F25" s="40">
        <v>0.5</v>
      </c>
      <c r="G25" s="40">
        <v>0.6</v>
      </c>
      <c r="H25" s="41">
        <v>13</v>
      </c>
      <c r="I25" s="42" t="s">
        <v>23</v>
      </c>
      <c r="J25" s="43"/>
      <c r="K25" s="44"/>
      <c r="L25" s="36"/>
      <c r="M25" s="37"/>
    </row>
    <row r="26" spans="1:13" s="38" customFormat="1" ht="38.25" x14ac:dyDescent="0.2">
      <c r="A26" s="65">
        <f>+A25+1</f>
        <v>18</v>
      </c>
      <c r="B26" s="106" t="s">
        <v>113</v>
      </c>
      <c r="C26" s="39"/>
      <c r="D26" s="35" t="s">
        <v>20</v>
      </c>
      <c r="E26" s="40"/>
      <c r="F26" s="40"/>
      <c r="G26" s="40"/>
      <c r="H26" s="41">
        <v>22</v>
      </c>
      <c r="I26" s="42" t="s">
        <v>23</v>
      </c>
      <c r="J26" s="43"/>
      <c r="K26" s="44"/>
      <c r="L26" s="36"/>
      <c r="M26" s="37"/>
    </row>
    <row r="27" spans="1:13" s="38" customFormat="1" ht="38.25" x14ac:dyDescent="0.2">
      <c r="A27" s="65">
        <f>+A26+1</f>
        <v>19</v>
      </c>
      <c r="B27" s="106" t="s">
        <v>129</v>
      </c>
      <c r="C27" s="39"/>
      <c r="D27" s="35" t="s">
        <v>130</v>
      </c>
      <c r="E27" s="40">
        <v>2.8</v>
      </c>
      <c r="F27" s="40">
        <v>1</v>
      </c>
      <c r="G27" s="40"/>
      <c r="H27" s="41">
        <v>1</v>
      </c>
      <c r="I27" s="42" t="s">
        <v>23</v>
      </c>
      <c r="J27" s="43"/>
      <c r="K27" s="44"/>
      <c r="L27" s="36"/>
      <c r="M27" s="37"/>
    </row>
    <row r="28" spans="1:13" s="38" customFormat="1" ht="38.25" x14ac:dyDescent="0.2">
      <c r="A28" s="65">
        <f>+A27+1</f>
        <v>20</v>
      </c>
      <c r="B28" s="106" t="s">
        <v>96</v>
      </c>
      <c r="C28" s="39"/>
      <c r="D28" s="35" t="s">
        <v>24</v>
      </c>
      <c r="E28" s="40">
        <v>0.8</v>
      </c>
      <c r="F28" s="40">
        <v>0.8</v>
      </c>
      <c r="G28" s="40">
        <v>0.78</v>
      </c>
      <c r="H28" s="41">
        <v>1</v>
      </c>
      <c r="I28" s="42" t="s">
        <v>13</v>
      </c>
      <c r="J28" s="43"/>
      <c r="K28" s="44"/>
      <c r="L28" s="36"/>
      <c r="M28" s="37"/>
    </row>
    <row r="29" spans="1:13" s="38" customFormat="1" ht="12.75" x14ac:dyDescent="0.2">
      <c r="A29" s="65">
        <f t="shared" si="0"/>
        <v>21</v>
      </c>
      <c r="B29" s="106" t="s">
        <v>25</v>
      </c>
      <c r="C29" s="39"/>
      <c r="D29" s="35" t="s">
        <v>26</v>
      </c>
      <c r="E29" s="40"/>
      <c r="F29" s="40"/>
      <c r="G29" s="40"/>
      <c r="H29" s="41">
        <v>80</v>
      </c>
      <c r="I29" s="42" t="s">
        <v>12</v>
      </c>
      <c r="J29" s="43"/>
      <c r="K29" s="44"/>
      <c r="L29" s="36"/>
      <c r="M29" s="37"/>
    </row>
    <row r="30" spans="1:13" s="38" customFormat="1" ht="12.75" x14ac:dyDescent="0.2">
      <c r="A30" s="65">
        <f t="shared" si="0"/>
        <v>22</v>
      </c>
      <c r="B30" s="106" t="s">
        <v>36</v>
      </c>
      <c r="C30" s="39"/>
      <c r="D30" s="35"/>
      <c r="E30" s="40"/>
      <c r="F30" s="40"/>
      <c r="G30" s="40"/>
      <c r="H30" s="41">
        <v>1</v>
      </c>
      <c r="I30" s="42" t="s">
        <v>32</v>
      </c>
      <c r="J30" s="43"/>
      <c r="K30" s="44"/>
      <c r="L30" s="48"/>
      <c r="M30" s="37"/>
    </row>
    <row r="31" spans="1:13" s="38" customFormat="1" ht="25.5" x14ac:dyDescent="0.2">
      <c r="A31" s="65">
        <f t="shared" si="0"/>
        <v>23</v>
      </c>
      <c r="B31" s="106" t="s">
        <v>34</v>
      </c>
      <c r="C31" s="39"/>
      <c r="D31" s="35"/>
      <c r="E31" s="40"/>
      <c r="F31" s="40"/>
      <c r="G31" s="40"/>
      <c r="H31" s="41">
        <v>2.64</v>
      </c>
      <c r="I31" s="42" t="s">
        <v>12</v>
      </c>
      <c r="J31" s="43"/>
      <c r="K31" s="44"/>
      <c r="L31" s="48"/>
      <c r="M31" s="37"/>
    </row>
    <row r="32" spans="1:13" s="38" customFormat="1" ht="25.5" x14ac:dyDescent="0.2">
      <c r="A32" s="65">
        <f t="shared" si="0"/>
        <v>24</v>
      </c>
      <c r="B32" s="106" t="s">
        <v>35</v>
      </c>
      <c r="C32" s="39"/>
      <c r="D32" s="35" t="s">
        <v>33</v>
      </c>
      <c r="E32" s="40"/>
      <c r="F32" s="40"/>
      <c r="G32" s="40"/>
      <c r="H32" s="41">
        <v>1</v>
      </c>
      <c r="I32" s="42" t="s">
        <v>32</v>
      </c>
      <c r="J32" s="43"/>
      <c r="K32" s="44"/>
      <c r="L32" s="48"/>
      <c r="M32" s="37"/>
    </row>
    <row r="33" spans="1:13" s="38" customFormat="1" ht="12.75" x14ac:dyDescent="0.2">
      <c r="A33" s="65">
        <f t="shared" si="0"/>
        <v>25</v>
      </c>
      <c r="B33" s="106" t="s">
        <v>37</v>
      </c>
      <c r="C33" s="39"/>
      <c r="D33" s="35" t="s">
        <v>56</v>
      </c>
      <c r="E33" s="40"/>
      <c r="F33" s="40"/>
      <c r="G33" s="40"/>
      <c r="H33" s="41">
        <v>117</v>
      </c>
      <c r="I33" s="42" t="s">
        <v>12</v>
      </c>
      <c r="J33" s="43"/>
      <c r="K33" s="44"/>
      <c r="L33" s="48"/>
      <c r="M33" s="37"/>
    </row>
    <row r="34" spans="1:13" s="38" customFormat="1" ht="25.5" x14ac:dyDescent="0.2">
      <c r="A34" s="65">
        <f t="shared" si="0"/>
        <v>26</v>
      </c>
      <c r="B34" s="106" t="s">
        <v>38</v>
      </c>
      <c r="C34" s="39"/>
      <c r="D34" s="35" t="s">
        <v>57</v>
      </c>
      <c r="E34" s="40"/>
      <c r="F34" s="40"/>
      <c r="G34" s="40"/>
      <c r="H34" s="41">
        <v>117</v>
      </c>
      <c r="I34" s="42" t="s">
        <v>12</v>
      </c>
      <c r="J34" s="43"/>
      <c r="K34" s="44"/>
      <c r="L34" s="48"/>
      <c r="M34" s="37"/>
    </row>
    <row r="35" spans="1:13" s="38" customFormat="1" ht="25.5" x14ac:dyDescent="0.2">
      <c r="A35" s="65">
        <f t="shared" si="0"/>
        <v>27</v>
      </c>
      <c r="B35" s="106" t="s">
        <v>39</v>
      </c>
      <c r="C35" s="39"/>
      <c r="D35" s="35" t="s">
        <v>58</v>
      </c>
      <c r="E35" s="40"/>
      <c r="F35" s="40"/>
      <c r="G35" s="40"/>
      <c r="H35" s="41">
        <v>117</v>
      </c>
      <c r="I35" s="42" t="s">
        <v>12</v>
      </c>
      <c r="J35" s="43"/>
      <c r="K35" s="44"/>
      <c r="L35" s="48"/>
      <c r="M35" s="37"/>
    </row>
    <row r="36" spans="1:13" s="38" customFormat="1" ht="12.75" x14ac:dyDescent="0.2">
      <c r="A36" s="65">
        <f t="shared" si="0"/>
        <v>28</v>
      </c>
      <c r="B36" s="106" t="s">
        <v>40</v>
      </c>
      <c r="C36" s="39"/>
      <c r="D36" s="35" t="s">
        <v>59</v>
      </c>
      <c r="E36" s="40"/>
      <c r="F36" s="40"/>
      <c r="G36" s="40"/>
      <c r="H36" s="76">
        <v>200</v>
      </c>
      <c r="I36" s="42" t="s">
        <v>131</v>
      </c>
      <c r="J36" s="43"/>
      <c r="K36" s="44"/>
      <c r="L36" s="48"/>
      <c r="M36" s="37"/>
    </row>
    <row r="37" spans="1:13" s="38" customFormat="1" ht="12.75" x14ac:dyDescent="0.2">
      <c r="A37" s="65">
        <f t="shared" si="0"/>
        <v>29</v>
      </c>
      <c r="B37" s="106" t="s">
        <v>41</v>
      </c>
      <c r="C37" s="39"/>
      <c r="D37" s="35" t="s">
        <v>60</v>
      </c>
      <c r="E37" s="40"/>
      <c r="F37" s="40"/>
      <c r="G37" s="40"/>
      <c r="H37" s="76">
        <v>300</v>
      </c>
      <c r="I37" s="42" t="s">
        <v>131</v>
      </c>
      <c r="J37" s="43"/>
      <c r="K37" s="44"/>
      <c r="L37" s="48"/>
      <c r="M37" s="37"/>
    </row>
    <row r="38" spans="1:13" s="38" customFormat="1" ht="12.75" x14ac:dyDescent="0.2">
      <c r="A38" s="65">
        <f t="shared" si="0"/>
        <v>30</v>
      </c>
      <c r="B38" s="106" t="s">
        <v>42</v>
      </c>
      <c r="C38" s="39"/>
      <c r="D38" s="35" t="s">
        <v>61</v>
      </c>
      <c r="E38" s="40"/>
      <c r="F38" s="40"/>
      <c r="G38" s="40"/>
      <c r="H38" s="76">
        <v>100</v>
      </c>
      <c r="I38" s="42" t="s">
        <v>131</v>
      </c>
      <c r="J38" s="43"/>
      <c r="K38" s="44"/>
      <c r="L38" s="48"/>
      <c r="M38" s="37"/>
    </row>
    <row r="39" spans="1:13" s="38" customFormat="1" ht="12.75" x14ac:dyDescent="0.2">
      <c r="A39" s="65">
        <f t="shared" si="0"/>
        <v>31</v>
      </c>
      <c r="B39" s="106" t="s">
        <v>43</v>
      </c>
      <c r="C39" s="39"/>
      <c r="D39" s="35" t="s">
        <v>132</v>
      </c>
      <c r="E39" s="40"/>
      <c r="F39" s="40"/>
      <c r="G39" s="40"/>
      <c r="H39" s="76">
        <v>70</v>
      </c>
      <c r="I39" s="42" t="s">
        <v>44</v>
      </c>
      <c r="J39" s="43"/>
      <c r="K39" s="44"/>
      <c r="L39" s="48"/>
      <c r="M39" s="37"/>
    </row>
    <row r="40" spans="1:13" s="38" customFormat="1" ht="12.75" x14ac:dyDescent="0.2">
      <c r="A40" s="65">
        <f t="shared" si="0"/>
        <v>32</v>
      </c>
      <c r="B40" s="106" t="s">
        <v>136</v>
      </c>
      <c r="C40" s="39"/>
      <c r="D40" s="35" t="s">
        <v>62</v>
      </c>
      <c r="E40" s="40"/>
      <c r="F40" s="40"/>
      <c r="G40" s="40"/>
      <c r="H40" s="76">
        <v>80</v>
      </c>
      <c r="I40" s="42" t="s">
        <v>131</v>
      </c>
      <c r="J40" s="43"/>
      <c r="K40" s="44"/>
      <c r="L40" s="48"/>
      <c r="M40" s="37"/>
    </row>
    <row r="41" spans="1:13" s="38" customFormat="1" ht="12.75" x14ac:dyDescent="0.2">
      <c r="A41" s="65">
        <f t="shared" si="0"/>
        <v>33</v>
      </c>
      <c r="B41" s="106" t="s">
        <v>45</v>
      </c>
      <c r="C41" s="39"/>
      <c r="D41" s="35" t="s">
        <v>63</v>
      </c>
      <c r="E41" s="40"/>
      <c r="F41" s="40"/>
      <c r="G41" s="40"/>
      <c r="H41" s="41">
        <v>1</v>
      </c>
      <c r="I41" s="42" t="s">
        <v>23</v>
      </c>
      <c r="J41" s="43"/>
      <c r="K41" s="44"/>
      <c r="L41" s="48"/>
      <c r="M41" s="37"/>
    </row>
    <row r="42" spans="1:13" s="38" customFormat="1" ht="12.75" x14ac:dyDescent="0.2">
      <c r="A42" s="65">
        <f t="shared" si="0"/>
        <v>34</v>
      </c>
      <c r="B42" s="106" t="s">
        <v>46</v>
      </c>
      <c r="C42" s="39"/>
      <c r="D42" s="39" t="s">
        <v>66</v>
      </c>
      <c r="E42" s="40"/>
      <c r="F42" s="40"/>
      <c r="G42" s="40"/>
      <c r="H42" s="41">
        <v>1</v>
      </c>
      <c r="I42" s="42" t="s">
        <v>23</v>
      </c>
      <c r="J42" s="43"/>
      <c r="K42" s="44"/>
      <c r="L42" s="48"/>
      <c r="M42" s="37"/>
    </row>
    <row r="43" spans="1:13" s="38" customFormat="1" ht="12.75" x14ac:dyDescent="0.2">
      <c r="A43" s="65">
        <f t="shared" si="0"/>
        <v>35</v>
      </c>
      <c r="B43" s="106" t="s">
        <v>47</v>
      </c>
      <c r="C43" s="39"/>
      <c r="D43" s="39" t="s">
        <v>64</v>
      </c>
      <c r="E43" s="40"/>
      <c r="F43" s="40"/>
      <c r="G43" s="40"/>
      <c r="H43" s="41">
        <v>2</v>
      </c>
      <c r="I43" s="42" t="s">
        <v>11</v>
      </c>
      <c r="J43" s="43"/>
      <c r="K43" s="44"/>
      <c r="L43" s="48"/>
      <c r="M43" s="37"/>
    </row>
    <row r="44" spans="1:13" s="38" customFormat="1" ht="12.75" x14ac:dyDescent="0.2">
      <c r="A44" s="65">
        <f t="shared" si="0"/>
        <v>36</v>
      </c>
      <c r="B44" s="106" t="s">
        <v>48</v>
      </c>
      <c r="C44" s="39"/>
      <c r="D44" s="39" t="s">
        <v>65</v>
      </c>
      <c r="E44" s="40"/>
      <c r="F44" s="40"/>
      <c r="G44" s="40"/>
      <c r="H44" s="41">
        <v>2</v>
      </c>
      <c r="I44" s="42" t="s">
        <v>55</v>
      </c>
      <c r="J44" s="43"/>
      <c r="K44" s="44"/>
      <c r="L44" s="48"/>
      <c r="M44" s="37"/>
    </row>
    <row r="45" spans="1:13" s="38" customFormat="1" ht="12.75" x14ac:dyDescent="0.2">
      <c r="A45" s="65">
        <f t="shared" si="0"/>
        <v>37</v>
      </c>
      <c r="B45" s="106" t="s">
        <v>49</v>
      </c>
      <c r="C45" s="39"/>
      <c r="D45" s="39" t="s">
        <v>67</v>
      </c>
      <c r="E45" s="40"/>
      <c r="F45" s="40"/>
      <c r="G45" s="40"/>
      <c r="H45" s="41">
        <v>1</v>
      </c>
      <c r="I45" s="42" t="s">
        <v>55</v>
      </c>
      <c r="J45" s="43"/>
      <c r="K45" s="44"/>
      <c r="L45" s="48"/>
      <c r="M45" s="37"/>
    </row>
    <row r="46" spans="1:13" s="38" customFormat="1" ht="25.5" x14ac:dyDescent="0.2">
      <c r="A46" s="65">
        <f t="shared" si="0"/>
        <v>38</v>
      </c>
      <c r="B46" s="106" t="s">
        <v>50</v>
      </c>
      <c r="C46" s="39"/>
      <c r="D46" s="35" t="s">
        <v>68</v>
      </c>
      <c r="E46" s="40"/>
      <c r="F46" s="40"/>
      <c r="G46" s="40"/>
      <c r="H46" s="41">
        <v>11</v>
      </c>
      <c r="I46" s="42" t="s">
        <v>11</v>
      </c>
      <c r="J46" s="43"/>
      <c r="K46" s="44"/>
      <c r="L46" s="48"/>
      <c r="M46" s="37"/>
    </row>
    <row r="47" spans="1:13" s="38" customFormat="1" ht="12.75" x14ac:dyDescent="0.2">
      <c r="A47" s="65">
        <f t="shared" si="0"/>
        <v>39</v>
      </c>
      <c r="B47" s="106" t="s">
        <v>51</v>
      </c>
      <c r="C47" s="39"/>
      <c r="D47" s="35" t="s">
        <v>69</v>
      </c>
      <c r="E47" s="40"/>
      <c r="F47" s="40"/>
      <c r="G47" s="40"/>
      <c r="H47" s="41">
        <v>22</v>
      </c>
      <c r="I47" s="42" t="s">
        <v>55</v>
      </c>
      <c r="J47" s="43"/>
      <c r="K47" s="44"/>
      <c r="L47" s="48"/>
      <c r="M47" s="37"/>
    </row>
    <row r="48" spans="1:13" s="38" customFormat="1" ht="12.75" x14ac:dyDescent="0.2">
      <c r="A48" s="65">
        <f t="shared" si="0"/>
        <v>40</v>
      </c>
      <c r="B48" s="106" t="s">
        <v>52</v>
      </c>
      <c r="C48" s="39"/>
      <c r="D48" s="35" t="s">
        <v>70</v>
      </c>
      <c r="E48" s="40"/>
      <c r="F48" s="40"/>
      <c r="G48" s="40"/>
      <c r="H48" s="41">
        <v>22</v>
      </c>
      <c r="I48" s="42" t="s">
        <v>55</v>
      </c>
      <c r="J48" s="43"/>
      <c r="K48" s="44"/>
      <c r="L48" s="48"/>
      <c r="M48" s="37"/>
    </row>
    <row r="49" spans="1:17" s="38" customFormat="1" ht="25.5" x14ac:dyDescent="0.2">
      <c r="A49" s="65">
        <f t="shared" si="0"/>
        <v>41</v>
      </c>
      <c r="B49" s="106" t="s">
        <v>135</v>
      </c>
      <c r="C49" s="39"/>
      <c r="D49" s="35"/>
      <c r="E49" s="40"/>
      <c r="F49" s="40"/>
      <c r="G49" s="40"/>
      <c r="H49" s="76">
        <v>3</v>
      </c>
      <c r="I49" s="42" t="s">
        <v>23</v>
      </c>
      <c r="J49" s="43"/>
      <c r="K49" s="44"/>
      <c r="L49" s="48"/>
      <c r="M49" s="37"/>
    </row>
    <row r="50" spans="1:17" s="38" customFormat="1" ht="25.5" x14ac:dyDescent="0.2">
      <c r="A50" s="65">
        <f t="shared" si="0"/>
        <v>42</v>
      </c>
      <c r="B50" s="106" t="s">
        <v>133</v>
      </c>
      <c r="C50" s="39"/>
      <c r="D50" s="35" t="s">
        <v>71</v>
      </c>
      <c r="E50" s="40"/>
      <c r="F50" s="40"/>
      <c r="G50" s="40"/>
      <c r="H50" s="76">
        <v>6</v>
      </c>
      <c r="I50" s="42" t="s">
        <v>23</v>
      </c>
      <c r="J50" s="43"/>
      <c r="K50" s="44"/>
      <c r="L50" s="48"/>
      <c r="M50" s="37"/>
    </row>
    <row r="51" spans="1:17" s="38" customFormat="1" ht="12.75" x14ac:dyDescent="0.2">
      <c r="A51" s="65">
        <f t="shared" si="0"/>
        <v>43</v>
      </c>
      <c r="B51" s="106" t="s">
        <v>53</v>
      </c>
      <c r="C51" s="39"/>
      <c r="D51" s="35" t="s">
        <v>72</v>
      </c>
      <c r="E51" s="40"/>
      <c r="F51" s="40"/>
      <c r="G51" s="40"/>
      <c r="H51" s="76">
        <v>700</v>
      </c>
      <c r="I51" s="42" t="s">
        <v>131</v>
      </c>
      <c r="J51" s="43"/>
      <c r="K51" s="44"/>
      <c r="L51" s="48"/>
      <c r="M51" s="37"/>
    </row>
    <row r="52" spans="1:17" s="38" customFormat="1" ht="12.75" x14ac:dyDescent="0.2">
      <c r="A52" s="65">
        <f t="shared" si="0"/>
        <v>44</v>
      </c>
      <c r="B52" s="106" t="s">
        <v>54</v>
      </c>
      <c r="C52" s="39"/>
      <c r="D52" s="35" t="s">
        <v>73</v>
      </c>
      <c r="E52" s="40"/>
      <c r="F52" s="40"/>
      <c r="G52" s="40"/>
      <c r="H52" s="76">
        <v>100</v>
      </c>
      <c r="I52" s="42" t="s">
        <v>131</v>
      </c>
      <c r="J52" s="43"/>
      <c r="K52" s="44">
        <f t="shared" ref="K52" si="1">J52*H52</f>
        <v>0</v>
      </c>
      <c r="L52" s="48"/>
      <c r="M52" s="37"/>
    </row>
    <row r="53" spans="1:17" s="33" customFormat="1" ht="23.25" customHeight="1" x14ac:dyDescent="0.25">
      <c r="A53" s="157" t="s">
        <v>140</v>
      </c>
      <c r="B53" s="157"/>
      <c r="C53" s="157"/>
      <c r="D53" s="157"/>
      <c r="E53" s="157"/>
      <c r="F53" s="157"/>
      <c r="G53" s="157"/>
      <c r="H53" s="157"/>
      <c r="I53" s="157"/>
      <c r="J53" s="133"/>
      <c r="K53" s="127"/>
      <c r="L53" s="49"/>
    </row>
    <row r="54" spans="1:17" s="33" customFormat="1" ht="20.25" customHeight="1" x14ac:dyDescent="0.25">
      <c r="A54" s="158" t="s">
        <v>139</v>
      </c>
      <c r="B54" s="158"/>
      <c r="C54" s="158"/>
      <c r="D54" s="158"/>
      <c r="E54" s="158"/>
      <c r="F54" s="158"/>
      <c r="G54" s="158"/>
      <c r="H54" s="158"/>
      <c r="I54" s="158"/>
      <c r="J54" s="128"/>
      <c r="K54" s="129"/>
      <c r="L54" s="49"/>
    </row>
    <row r="55" spans="1:17" s="33" customFormat="1" ht="33" customHeight="1" x14ac:dyDescent="0.25">
      <c r="A55" s="174" t="s">
        <v>138</v>
      </c>
      <c r="B55" s="174"/>
      <c r="C55" s="174"/>
      <c r="D55" s="174"/>
      <c r="E55" s="174"/>
      <c r="F55" s="174"/>
      <c r="G55" s="174"/>
      <c r="H55" s="174"/>
      <c r="I55" s="174"/>
      <c r="J55" s="134"/>
      <c r="K55" s="129"/>
      <c r="L55" s="49"/>
    </row>
    <row r="56" spans="1:17" s="59" customFormat="1" ht="33" customHeight="1" x14ac:dyDescent="0.2">
      <c r="A56" s="58"/>
      <c r="B56" s="56"/>
      <c r="C56" s="56"/>
      <c r="E56" s="60"/>
      <c r="F56" s="60"/>
      <c r="G56" s="60"/>
      <c r="H56" s="61"/>
      <c r="I56" s="62"/>
      <c r="J56" s="63"/>
      <c r="K56" s="60"/>
      <c r="L56" s="64"/>
      <c r="M56" s="58"/>
      <c r="N56" s="58"/>
      <c r="O56" s="58"/>
      <c r="P56" s="58"/>
      <c r="Q56" s="58"/>
    </row>
    <row r="57" spans="1:17" s="59" customFormat="1" ht="33" customHeight="1" x14ac:dyDescent="0.2">
      <c r="A57" s="58"/>
      <c r="B57" s="56"/>
      <c r="C57" s="56"/>
      <c r="E57" s="60"/>
      <c r="F57" s="60"/>
      <c r="G57" s="60"/>
      <c r="H57" s="61"/>
      <c r="I57" s="62"/>
      <c r="J57" s="63"/>
      <c r="K57" s="60"/>
      <c r="L57" s="64"/>
      <c r="M57" s="58"/>
      <c r="N57" s="58"/>
      <c r="O57" s="58"/>
      <c r="P57" s="58"/>
      <c r="Q57" s="58"/>
    </row>
    <row r="58" spans="1:17" s="59" customFormat="1" ht="33" customHeight="1" x14ac:dyDescent="0.2">
      <c r="A58" s="58"/>
      <c r="B58" s="56"/>
      <c r="C58" s="56"/>
      <c r="E58" s="60"/>
      <c r="F58" s="60"/>
      <c r="G58" s="60"/>
      <c r="H58" s="61"/>
      <c r="I58" s="62"/>
      <c r="J58" s="63"/>
      <c r="K58" s="60"/>
      <c r="L58" s="64"/>
      <c r="M58" s="58"/>
      <c r="N58" s="58"/>
      <c r="O58" s="58"/>
      <c r="P58" s="58"/>
      <c r="Q58" s="58"/>
    </row>
  </sheetData>
  <mergeCells count="14">
    <mergeCell ref="J2:J3"/>
    <mergeCell ref="K2:K3"/>
    <mergeCell ref="A5:A8"/>
    <mergeCell ref="C2:C3"/>
    <mergeCell ref="A4:K4"/>
    <mergeCell ref="A53:I53"/>
    <mergeCell ref="A54:I54"/>
    <mergeCell ref="A55:I55"/>
    <mergeCell ref="A2:A3"/>
    <mergeCell ref="B2:B3"/>
    <mergeCell ref="D2:D3"/>
    <mergeCell ref="E2:G2"/>
    <mergeCell ref="H2:H3"/>
    <mergeCell ref="I2:I3"/>
  </mergeCells>
  <phoneticPr fontId="14" type="noConversion"/>
  <pageMargins left="0.46" right="0.25" top="0.34" bottom="0.44" header="0" footer="0"/>
  <pageSetup paperSize="9" scale="105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NỘI THẤT KHU D BVTD- P.TCKT</vt:lpstr>
      <vt:lpstr>NỘI THẤT KHU D BVTD- P.KHTH</vt:lpstr>
      <vt:lpstr>NỘI THẤT KHU D BVTD- P.TCCB</vt:lpstr>
      <vt:lpstr>Sheet1</vt:lpstr>
      <vt:lpstr>'NỘI THẤT KHU D BVTD- P.KHTH'!Print_Area</vt:lpstr>
      <vt:lpstr>'NỘI THẤT KHU D BVTD- P.TCCB'!Print_Area</vt:lpstr>
      <vt:lpstr>'NỘI THẤT KHU D BVTD- P.TCKT'!Print_Area</vt:lpstr>
    </vt:vector>
  </TitlesOfParts>
  <Company>BWA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BWA</dc:creator>
  <cp:lastModifiedBy>Duc To</cp:lastModifiedBy>
  <cp:lastPrinted>2024-10-17T02:07:14Z</cp:lastPrinted>
  <dcterms:created xsi:type="dcterms:W3CDTF">2010-09-13T04:48:03Z</dcterms:created>
  <dcterms:modified xsi:type="dcterms:W3CDTF">2024-10-17T03:19:18Z</dcterms:modified>
</cp:coreProperties>
</file>